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85" windowWidth="20730" windowHeight="8730"/>
  </bookViews>
  <sheets>
    <sheet name="ภาระคชจ.แท่ง" sheetId="4" r:id="rId1"/>
  </sheets>
  <calcPr calcId="145621"/>
</workbook>
</file>

<file path=xl/calcChain.xml><?xml version="1.0" encoding="utf-8"?>
<calcChain xmlns="http://schemas.openxmlformats.org/spreadsheetml/2006/main">
  <c r="R57" i="4" l="1"/>
  <c r="Q57" i="4"/>
  <c r="P57" i="4"/>
  <c r="R56" i="4"/>
  <c r="Q56" i="4"/>
  <c r="P56" i="4"/>
  <c r="R55" i="4"/>
  <c r="Q55" i="4"/>
  <c r="P55" i="4"/>
  <c r="Q46" i="4"/>
  <c r="R46" i="4" s="1"/>
  <c r="P46" i="4"/>
  <c r="P52" i="4" l="1"/>
  <c r="Q52" i="4" s="1"/>
  <c r="R52" i="4" s="1"/>
  <c r="R51" i="4"/>
  <c r="Q51" i="4"/>
  <c r="P51" i="4"/>
  <c r="R35" i="4"/>
  <c r="Q35" i="4"/>
  <c r="P35" i="4"/>
  <c r="R32" i="4"/>
  <c r="Q32" i="4"/>
  <c r="P32" i="4"/>
  <c r="R31" i="4"/>
  <c r="Q31" i="4"/>
  <c r="P31" i="4"/>
  <c r="R14" i="4"/>
  <c r="Q14" i="4"/>
  <c r="P14" i="4"/>
  <c r="P13" i="4"/>
  <c r="Q13" i="4" s="1"/>
  <c r="R13" i="4" s="1"/>
  <c r="R12" i="4"/>
  <c r="Q12" i="4"/>
  <c r="P12" i="4"/>
  <c r="R11" i="4"/>
  <c r="Q11" i="4"/>
  <c r="P11" i="4"/>
  <c r="R10" i="4"/>
  <c r="Q10" i="4"/>
  <c r="P10" i="4"/>
  <c r="R9" i="4"/>
  <c r="Q9" i="4"/>
  <c r="P9" i="4"/>
  <c r="R8" i="4"/>
  <c r="Q8" i="4"/>
  <c r="P8" i="4"/>
  <c r="R6" i="4"/>
  <c r="Q6" i="4"/>
  <c r="P6" i="4"/>
  <c r="R5" i="4"/>
  <c r="Q5" i="4"/>
  <c r="P5" i="4"/>
  <c r="P19" i="4"/>
  <c r="Q19" i="4" s="1"/>
  <c r="R19" i="4" s="1"/>
  <c r="P20" i="4"/>
  <c r="Q20" i="4"/>
  <c r="R20" i="4" s="1"/>
  <c r="P22" i="4"/>
  <c r="Q22" i="4" s="1"/>
  <c r="R22" i="4" s="1"/>
  <c r="P23" i="4"/>
  <c r="Q23" i="4"/>
  <c r="R23" i="4" s="1"/>
  <c r="P41" i="4"/>
  <c r="Q41" i="4"/>
  <c r="R41" i="4"/>
  <c r="P42" i="4"/>
  <c r="Q42" i="4"/>
  <c r="R42" i="4"/>
  <c r="P43" i="4"/>
  <c r="Q43" i="4" s="1"/>
  <c r="R43" i="4" s="1"/>
  <c r="P48" i="4"/>
  <c r="Q48" i="4"/>
  <c r="R48" i="4"/>
  <c r="P49" i="4"/>
  <c r="Q49" i="4"/>
  <c r="R49" i="4"/>
  <c r="F49" i="4" l="1"/>
  <c r="F48" i="4"/>
  <c r="F43" i="4"/>
  <c r="F42" i="4"/>
  <c r="F41" i="4"/>
  <c r="F19" i="4"/>
  <c r="P45" i="4"/>
  <c r="Q45" i="4" s="1"/>
  <c r="R45" i="4" s="1"/>
  <c r="P15" i="4" l="1"/>
  <c r="Q15" i="4"/>
  <c r="R15" i="4" s="1"/>
</calcChain>
</file>

<file path=xl/sharedStrings.xml><?xml version="1.0" encoding="utf-8"?>
<sst xmlns="http://schemas.openxmlformats.org/spreadsheetml/2006/main" count="279" uniqueCount="87">
  <si>
    <t>หมายเหตุ</t>
  </si>
  <si>
    <t>พนักงานจ้าง</t>
  </si>
  <si>
    <t>รวม</t>
  </si>
  <si>
    <t xml:space="preserve"> -</t>
  </si>
  <si>
    <t>ที่</t>
  </si>
  <si>
    <t>ชื่อสายงาน</t>
  </si>
  <si>
    <t>ระดับตำแหน่ง</t>
  </si>
  <si>
    <t>จำนวนทั้งหมด</t>
  </si>
  <si>
    <t>9.ภาระค่าใช้จ่ายเกี่ยวกับเงินเดือนและประโยชน์ตอบแทนอื่น</t>
  </si>
  <si>
    <t>จำนวนที่มีอยู่ปัจจุบัน</t>
  </si>
  <si>
    <t>ภาระค่าใช้จ่ายที่เพิ่มขึ้น (2)</t>
  </si>
  <si>
    <t>รวมเป็นค่าใช้จ่ายบุคคลทั้งสิ้น</t>
  </si>
  <si>
    <t>คิดเป็นร้อยละ 40 ของงบประมาณรายจ่ายประจำปี</t>
  </si>
  <si>
    <t>นิติกร</t>
  </si>
  <si>
    <t>นักวิชาการศึกษา</t>
  </si>
  <si>
    <t>ครู</t>
  </si>
  <si>
    <t>กองคลัง</t>
  </si>
  <si>
    <t>กองช่าง</t>
  </si>
  <si>
    <t>นักวิชาการเงินและบัญชี</t>
  </si>
  <si>
    <t>เจ้าพนักงานการเงินและบัญชี</t>
  </si>
  <si>
    <t>นายช่างโยธา</t>
  </si>
  <si>
    <t>นักพัฒนาชุมชน</t>
  </si>
  <si>
    <t>ประเภท</t>
  </si>
  <si>
    <t>อัตราตำแหน่งที่คาดว่าจะต้องใช้</t>
  </si>
  <si>
    <t>ในช่วงระยะ 3 ปีข้างหน้า</t>
  </si>
  <si>
    <t>จำนวน (คน)</t>
  </si>
  <si>
    <t>ปลัด อปท.  (นักบริหารงานท้องถิ่น)</t>
  </si>
  <si>
    <t>นักวิเคราะห์นโยบายและแผน</t>
  </si>
  <si>
    <t xml:space="preserve">เจ้าพนักงานธุรการ </t>
  </si>
  <si>
    <t>ประมาณการประโยชน์ตอบแทนอื่น 20 %</t>
  </si>
  <si>
    <r>
      <t xml:space="preserve">เงินเดือน </t>
    </r>
    <r>
      <rPr>
        <b/>
        <sz val="12"/>
        <color theme="1"/>
        <rFont val="TH SarabunIT๙"/>
        <family val="2"/>
      </rPr>
      <t>(1)</t>
    </r>
  </si>
  <si>
    <r>
      <t xml:space="preserve">ค่าใช้จ่ายรวม </t>
    </r>
    <r>
      <rPr>
        <b/>
        <sz val="13"/>
        <color theme="1"/>
        <rFont val="TH SarabunIT๙"/>
        <family val="2"/>
      </rPr>
      <t>(3)</t>
    </r>
  </si>
  <si>
    <t>ครูผู้ดูแลเด็ก</t>
  </si>
  <si>
    <t>กองสวัสดิการสังคม</t>
  </si>
  <si>
    <t>ครูผู้ช่วย</t>
  </si>
  <si>
    <t xml:space="preserve"> ค.ศ.1</t>
  </si>
  <si>
    <t xml:space="preserve">รองปลัด อปท. (นักบริหารงานท้องถิ่น)  </t>
  </si>
  <si>
    <t xml:space="preserve"> </t>
  </si>
  <si>
    <t xml:space="preserve">หัวหน้าสำนักปลัด  (นักบริหารงานทั่วไป)  </t>
  </si>
  <si>
    <t>กลาง</t>
  </si>
  <si>
    <t>ต้น</t>
  </si>
  <si>
    <r>
      <t xml:space="preserve">เงินเดือน </t>
    </r>
    <r>
      <rPr>
        <b/>
        <sz val="11"/>
        <color theme="1"/>
        <rFont val="TH SarabunIT๙"/>
        <family val="2"/>
      </rPr>
      <t>(1)</t>
    </r>
  </si>
  <si>
    <t>ชำนาญการ</t>
  </si>
  <si>
    <t>ปฏิบัติการ</t>
  </si>
  <si>
    <t xml:space="preserve">นักทรัพยากรบุคคล  </t>
  </si>
  <si>
    <t>ปฏิบัติงาน</t>
  </si>
  <si>
    <t xml:space="preserve">ผู้อำนวยการกองสวัสดิการสังคม </t>
  </si>
  <si>
    <t xml:space="preserve">สำนักงานปลัด </t>
  </si>
  <si>
    <t>อัตราตำแหน่งที่คาดว่าจะต้องใช้ในช่วงระยะ 3 ปี ข้างหน้า</t>
  </si>
  <si>
    <t xml:space="preserve">      อัตรากำลังคน      เพิ่ม/ลด</t>
  </si>
  <si>
    <t xml:space="preserve">  อัตรากำลังคน   เพิ่ม/ลด</t>
  </si>
  <si>
    <r>
      <t xml:space="preserve">ผู้อำนวยการกองคลัง </t>
    </r>
    <r>
      <rPr>
        <sz val="11"/>
        <color theme="1"/>
        <rFont val="TH SarabunIT๙"/>
        <family val="2"/>
      </rPr>
      <t>(นักบริหารงานการคลัง)</t>
    </r>
  </si>
  <si>
    <r>
      <t xml:space="preserve">ผู้อำนวยการกองช่าง </t>
    </r>
    <r>
      <rPr>
        <sz val="11"/>
        <color theme="1"/>
        <rFont val="TH SarabunIT๙"/>
        <family val="2"/>
      </rPr>
      <t>(นักบริหารงานกองช่าง)</t>
    </r>
  </si>
  <si>
    <t>นักจัดการงานทั่วไป</t>
  </si>
  <si>
    <t>ปก./ชก.</t>
  </si>
  <si>
    <t>เจ้าพนักงานป้องกันและบรรเทาสาธารณภัย</t>
  </si>
  <si>
    <t>ชำนาญงาน</t>
  </si>
  <si>
    <t>ขอสถ.</t>
  </si>
  <si>
    <t xml:space="preserve">ผู้ช่วยนักวิชาการศึกษา </t>
  </si>
  <si>
    <t xml:space="preserve">ผู้ช่วยเจ้าพนักงานธุรการ   </t>
  </si>
  <si>
    <t xml:space="preserve">ผู้ช่วยครูผู้ดูแลเด็ก  </t>
  </si>
  <si>
    <t xml:space="preserve">พนักงานขับรถยนต์  </t>
  </si>
  <si>
    <t xml:space="preserve">พนักงานขับรถขยะ  </t>
  </si>
  <si>
    <t xml:space="preserve">ผู้ดูแลเด็ก  </t>
  </si>
  <si>
    <t xml:space="preserve">พนักงานขับรถดับเพลิง  </t>
  </si>
  <si>
    <t xml:space="preserve">พนักงานประจำรถขยะ </t>
  </si>
  <si>
    <t xml:space="preserve">คนงานทั่วไป  </t>
  </si>
  <si>
    <t>(9,000X3)</t>
  </si>
  <si>
    <t xml:space="preserve">ผู้ช่วยเจ้าพนักงานการเงินและบัญชี </t>
  </si>
  <si>
    <t xml:space="preserve">ผู้ช่วยเจ้าพนักงานจัดเก็บรายได้  </t>
  </si>
  <si>
    <t xml:space="preserve">ผู้ช่วยเจ้าพนักงานพัสดุ   </t>
  </si>
  <si>
    <t xml:space="preserve">ผู้ช่วยช่างโยธา  </t>
  </si>
  <si>
    <t xml:space="preserve">ผู้ช่วยช่างไฟฟ้า  </t>
  </si>
  <si>
    <t>+5</t>
  </si>
  <si>
    <t>(4)</t>
  </si>
  <si>
    <t>(5)</t>
  </si>
  <si>
    <t>(6)</t>
  </si>
  <si>
    <t>(7)</t>
  </si>
  <si>
    <t>นักวิชาการพัสดุ (ปก./ชก.)</t>
  </si>
  <si>
    <t>+1</t>
  </si>
  <si>
    <t>(ว่าง)</t>
  </si>
  <si>
    <t>(ว่างเดิม)</t>
  </si>
  <si>
    <t>นักวิชาการจัดเก็บรายได้ (ปก./ชก.)</t>
  </si>
  <si>
    <t>ปง./ชง.</t>
  </si>
  <si>
    <t xml:space="preserve"> - </t>
  </si>
  <si>
    <t>+9</t>
  </si>
  <si>
    <t>พนักงานขับเครื่องกลขนาดเบา (รถกระเช้า)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</si>
</sst>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  <numFmt numFmtId="189" formatCode="_(* #,##0_);_(* \(#,##0\);_(* &quot;-&quot;??_);_(@_)"/>
    <numFmt numFmtId="190" formatCode="#,##0;[Red]#,##0"/>
  </numFmts>
  <fonts count="22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indexed="52"/>
      <name val="Tahoma"/>
      <family val="2"/>
      <charset val="222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IT๙"/>
      <family val="2"/>
    </font>
    <font>
      <sz val="11"/>
      <color theme="1"/>
      <name val="TH SarabunIT๙"/>
      <family val="2"/>
    </font>
    <font>
      <sz val="15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  <font>
      <sz val="12"/>
      <color theme="1"/>
      <name val="TH SarabunIT๙"/>
      <family val="2"/>
    </font>
    <font>
      <sz val="10"/>
      <color theme="1"/>
      <name val="TH SarabunIT๙"/>
      <family val="2"/>
    </font>
    <font>
      <b/>
      <sz val="11"/>
      <color theme="1"/>
      <name val="TH SarabunIT๙"/>
      <family val="2"/>
    </font>
    <font>
      <sz val="12"/>
      <color theme="1"/>
      <name val="Calibri"/>
      <family val="2"/>
    </font>
    <font>
      <b/>
      <sz val="12"/>
      <color theme="1"/>
      <name val="TH SarabunIT๙"/>
      <family val="2"/>
    </font>
    <font>
      <b/>
      <sz val="13"/>
      <color theme="1"/>
      <name val="TH SarabunIT๙"/>
      <family val="2"/>
    </font>
    <font>
      <sz val="13"/>
      <color theme="1"/>
      <name val="Calibri"/>
      <family val="2"/>
    </font>
    <font>
      <sz val="15"/>
      <color theme="1"/>
      <name val="Tahoma"/>
      <family val="2"/>
      <charset val="222"/>
      <scheme val="minor"/>
    </font>
    <font>
      <b/>
      <u/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8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5" fillId="0" borderId="0"/>
    <xf numFmtId="0" fontId="4" fillId="0" borderId="1" applyNumberFormat="0" applyFill="0" applyAlignment="0" applyProtection="0"/>
    <xf numFmtId="0" fontId="2" fillId="0" borderId="0"/>
    <xf numFmtId="0" fontId="3" fillId="0" borderId="0"/>
    <xf numFmtId="43" fontId="6" fillId="0" borderId="0" applyFont="0" applyFill="0" applyBorder="0" applyAlignment="0" applyProtection="0"/>
  </cellStyleXfs>
  <cellXfs count="199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vertical="center"/>
    </xf>
    <xf numFmtId="0" fontId="11" fillId="0" borderId="0" xfId="0" applyFont="1"/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3" fontId="13" fillId="0" borderId="3" xfId="0" applyNumberFormat="1" applyFont="1" applyBorder="1" applyAlignment="1">
      <alignment horizontal="center" vertical="center"/>
    </xf>
    <xf numFmtId="0" fontId="16" fillId="0" borderId="3" xfId="0" applyFont="1" applyBorder="1"/>
    <xf numFmtId="0" fontId="13" fillId="0" borderId="3" xfId="0" applyFont="1" applyBorder="1" applyAlignment="1">
      <alignment vertical="center"/>
    </xf>
    <xf numFmtId="0" fontId="16" fillId="0" borderId="5" xfId="0" applyFont="1" applyBorder="1"/>
    <xf numFmtId="0" fontId="13" fillId="0" borderId="9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59" fontId="8" fillId="0" borderId="3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8" fillId="0" borderId="3" xfId="0" applyFont="1" applyBorder="1"/>
    <xf numFmtId="0" fontId="8" fillId="0" borderId="8" xfId="0" applyFont="1" applyBorder="1" applyAlignment="1">
      <alignment vertical="center"/>
    </xf>
    <xf numFmtId="0" fontId="8" fillId="0" borderId="8" xfId="0" applyFont="1" applyBorder="1"/>
    <xf numFmtId="0" fontId="8" fillId="0" borderId="12" xfId="0" applyFont="1" applyBorder="1"/>
    <xf numFmtId="3" fontId="15" fillId="0" borderId="13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0" xfId="0" applyFont="1" applyBorder="1"/>
    <xf numFmtId="0" fontId="8" fillId="0" borderId="0" xfId="0" applyFont="1" applyBorder="1" applyAlignment="1">
      <alignment vertical="center"/>
    </xf>
    <xf numFmtId="0" fontId="8" fillId="0" borderId="14" xfId="0" applyFont="1" applyBorder="1"/>
    <xf numFmtId="0" fontId="8" fillId="0" borderId="19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/>
    <xf numFmtId="0" fontId="8" fillId="0" borderId="13" xfId="0" applyFont="1" applyBorder="1" applyAlignment="1">
      <alignment vertical="center"/>
    </xf>
    <xf numFmtId="0" fontId="8" fillId="0" borderId="6" xfId="0" applyFont="1" applyBorder="1"/>
    <xf numFmtId="0" fontId="8" fillId="0" borderId="3" xfId="0" applyFont="1" applyBorder="1" applyAlignment="1">
      <alignment horizontal="center"/>
    </xf>
    <xf numFmtId="0" fontId="8" fillId="0" borderId="2" xfId="0" applyFont="1" applyBorder="1"/>
    <xf numFmtId="188" fontId="13" fillId="0" borderId="3" xfId="12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13" fillId="0" borderId="3" xfId="0" applyFont="1" applyBorder="1"/>
    <xf numFmtId="0" fontId="13" fillId="0" borderId="0" xfId="0" applyFont="1"/>
    <xf numFmtId="0" fontId="13" fillId="0" borderId="0" xfId="0" applyFont="1" applyAlignment="1">
      <alignment vertical="center"/>
    </xf>
    <xf numFmtId="0" fontId="13" fillId="0" borderId="5" xfId="0" applyFont="1" applyBorder="1"/>
    <xf numFmtId="188" fontId="13" fillId="0" borderId="3" xfId="12" applyNumberFormat="1" applyFont="1" applyBorder="1" applyAlignment="1">
      <alignment vertical="center"/>
    </xf>
    <xf numFmtId="188" fontId="13" fillId="0" borderId="3" xfId="12" applyNumberFormat="1" applyFont="1" applyBorder="1"/>
    <xf numFmtId="0" fontId="13" fillId="0" borderId="0" xfId="0" applyFont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188" fontId="13" fillId="0" borderId="3" xfId="12" applyNumberFormat="1" applyFont="1" applyBorder="1" applyAlignment="1">
      <alignment horizont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center" vertical="center"/>
    </xf>
    <xf numFmtId="3" fontId="13" fillId="0" borderId="0" xfId="0" applyNumberFormat="1" applyFont="1" applyBorder="1" applyAlignment="1">
      <alignment horizontal="center" vertical="center"/>
    </xf>
    <xf numFmtId="0" fontId="16" fillId="0" borderId="0" xfId="0" applyFont="1" applyBorder="1"/>
    <xf numFmtId="0" fontId="13" fillId="0" borderId="0" xfId="0" applyFont="1" applyBorder="1" applyAlignment="1">
      <alignment horizontal="center" vertical="center"/>
    </xf>
    <xf numFmtId="188" fontId="13" fillId="0" borderId="0" xfId="12" applyNumberFormat="1" applyFont="1" applyBorder="1" applyAlignment="1">
      <alignment horizontal="center" vertical="center"/>
    </xf>
    <xf numFmtId="188" fontId="13" fillId="0" borderId="0" xfId="12" applyNumberFormat="1" applyFont="1" applyBorder="1" applyAlignment="1">
      <alignment horizontal="center"/>
    </xf>
    <xf numFmtId="188" fontId="13" fillId="0" borderId="3" xfId="12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3" fontId="13" fillId="0" borderId="3" xfId="0" applyNumberFormat="1" applyFont="1" applyBorder="1" applyAlignment="1">
      <alignment horizontal="right" vertical="center"/>
    </xf>
    <xf numFmtId="3" fontId="13" fillId="0" borderId="0" xfId="0" applyNumberFormat="1" applyFont="1" applyBorder="1" applyAlignment="1">
      <alignment horizontal="right" vertical="center"/>
    </xf>
    <xf numFmtId="188" fontId="13" fillId="0" borderId="0" xfId="12" applyNumberFormat="1" applyFont="1" applyBorder="1" applyAlignment="1">
      <alignment horizontal="right" vertical="center"/>
    </xf>
    <xf numFmtId="0" fontId="13" fillId="0" borderId="7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3" fontId="17" fillId="0" borderId="14" xfId="0" applyNumberFormat="1" applyFont="1" applyBorder="1" applyAlignment="1">
      <alignment horizontal="center" vertical="center"/>
    </xf>
    <xf numFmtId="3" fontId="17" fillId="0" borderId="6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vertical="center"/>
    </xf>
    <xf numFmtId="49" fontId="13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Border="1"/>
    <xf numFmtId="3" fontId="13" fillId="0" borderId="0" xfId="0" applyNumberFormat="1" applyFont="1" applyBorder="1"/>
    <xf numFmtId="188" fontId="0" fillId="0" borderId="0" xfId="0" applyNumberFormat="1"/>
    <xf numFmtId="0" fontId="14" fillId="0" borderId="9" xfId="0" applyFont="1" applyBorder="1" applyAlignment="1">
      <alignment horizontal="center" vertical="center"/>
    </xf>
    <xf numFmtId="3" fontId="9" fillId="0" borderId="0" xfId="0" applyNumberFormat="1" applyFont="1" applyBorder="1"/>
    <xf numFmtId="188" fontId="13" fillId="0" borderId="20" xfId="12" applyNumberFormat="1" applyFont="1" applyBorder="1" applyAlignment="1">
      <alignment horizontal="center" vertical="center"/>
    </xf>
    <xf numFmtId="0" fontId="7" fillId="0" borderId="0" xfId="0" applyFont="1"/>
    <xf numFmtId="0" fontId="20" fillId="0" borderId="0" xfId="0" applyFont="1"/>
    <xf numFmtId="0" fontId="13" fillId="0" borderId="8" xfId="0" applyFont="1" applyBorder="1" applyAlignment="1">
      <alignment vertical="center"/>
    </xf>
    <xf numFmtId="0" fontId="13" fillId="0" borderId="12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59" fontId="13" fillId="0" borderId="3" xfId="0" applyNumberFormat="1" applyFont="1" applyBorder="1" applyAlignment="1">
      <alignment horizontal="center" vertical="center"/>
    </xf>
    <xf numFmtId="59" fontId="13" fillId="0" borderId="12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3" fontId="13" fillId="0" borderId="0" xfId="0" applyNumberFormat="1" applyFont="1"/>
    <xf numFmtId="3" fontId="13" fillId="0" borderId="0" xfId="0" applyNumberFormat="1" applyFont="1" applyBorder="1" applyAlignment="1">
      <alignment vertical="center"/>
    </xf>
    <xf numFmtId="188" fontId="17" fillId="0" borderId="8" xfId="12" applyNumberFormat="1" applyFont="1" applyBorder="1"/>
    <xf numFmtId="188" fontId="17" fillId="0" borderId="12" xfId="12" applyNumberFormat="1" applyFont="1" applyBorder="1"/>
    <xf numFmtId="0" fontId="17" fillId="0" borderId="14" xfId="0" applyFont="1" applyBorder="1"/>
    <xf numFmtId="3" fontId="17" fillId="0" borderId="13" xfId="0" applyNumberFormat="1" applyFont="1" applyBorder="1"/>
    <xf numFmtId="3" fontId="17" fillId="0" borderId="14" xfId="0" applyNumberFormat="1" applyFont="1" applyBorder="1"/>
    <xf numFmtId="43" fontId="8" fillId="0" borderId="0" xfId="12" applyFont="1"/>
    <xf numFmtId="188" fontId="13" fillId="0" borderId="0" xfId="12" applyNumberFormat="1" applyFont="1"/>
    <xf numFmtId="188" fontId="0" fillId="0" borderId="0" xfId="12" applyNumberFormat="1" applyFont="1"/>
    <xf numFmtId="2" fontId="17" fillId="0" borderId="14" xfId="0" applyNumberFormat="1" applyFont="1" applyBorder="1"/>
    <xf numFmtId="3" fontId="8" fillId="0" borderId="0" xfId="0" applyNumberFormat="1" applyFont="1"/>
    <xf numFmtId="3" fontId="8" fillId="0" borderId="8" xfId="0" applyNumberFormat="1" applyFont="1" applyBorder="1" applyAlignment="1">
      <alignment vertical="center"/>
    </xf>
    <xf numFmtId="3" fontId="13" fillId="0" borderId="2" xfId="0" applyNumberFormat="1" applyFont="1" applyBorder="1" applyAlignment="1">
      <alignment horizontal="right" vertical="center"/>
    </xf>
    <xf numFmtId="3" fontId="13" fillId="0" borderId="20" xfId="0" applyNumberFormat="1" applyFont="1" applyFill="1" applyBorder="1" applyAlignment="1">
      <alignment horizontal="center" vertical="center"/>
    </xf>
    <xf numFmtId="3" fontId="0" fillId="0" borderId="0" xfId="0" applyNumberFormat="1"/>
    <xf numFmtId="189" fontId="13" fillId="0" borderId="3" xfId="12" applyNumberFormat="1" applyFont="1" applyBorder="1" applyAlignment="1">
      <alignment horizontal="center" vertical="center"/>
    </xf>
    <xf numFmtId="189" fontId="13" fillId="0" borderId="3" xfId="0" applyNumberFormat="1" applyFont="1" applyBorder="1" applyAlignment="1">
      <alignment vertical="center"/>
    </xf>
    <xf numFmtId="189" fontId="13" fillId="0" borderId="3" xfId="0" applyNumberFormat="1" applyFont="1" applyBorder="1"/>
    <xf numFmtId="189" fontId="13" fillId="0" borderId="3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188" fontId="10" fillId="0" borderId="0" xfId="0" applyNumberFormat="1" applyFont="1"/>
    <xf numFmtId="0" fontId="16" fillId="0" borderId="3" xfId="0" applyFont="1" applyBorder="1" applyAlignment="1">
      <alignment horizontal="right" vertical="center"/>
    </xf>
    <xf numFmtId="3" fontId="13" fillId="0" borderId="7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horizontal="right" vertical="center"/>
    </xf>
    <xf numFmtId="3" fontId="13" fillId="0" borderId="15" xfId="0" applyNumberFormat="1" applyFont="1" applyBorder="1" applyAlignment="1">
      <alignment horizontal="right" vertical="center"/>
    </xf>
    <xf numFmtId="3" fontId="13" fillId="0" borderId="20" xfId="0" applyNumberFormat="1" applyFont="1" applyBorder="1" applyAlignment="1">
      <alignment horizontal="right" vertical="center"/>
    </xf>
    <xf numFmtId="0" fontId="13" fillId="0" borderId="20" xfId="0" applyFont="1" applyBorder="1" applyAlignment="1">
      <alignment horizontal="right" vertical="center"/>
    </xf>
    <xf numFmtId="188" fontId="13" fillId="0" borderId="20" xfId="12" applyNumberFormat="1" applyFont="1" applyBorder="1" applyAlignment="1">
      <alignment horizontal="right" vertical="center"/>
    </xf>
    <xf numFmtId="190" fontId="13" fillId="0" borderId="20" xfId="12" applyNumberFormat="1" applyFont="1" applyBorder="1" applyAlignment="1">
      <alignment horizontal="right" vertical="center"/>
    </xf>
    <xf numFmtId="0" fontId="16" fillId="0" borderId="20" xfId="0" applyFont="1" applyBorder="1" applyAlignment="1">
      <alignment horizontal="right" vertical="center"/>
    </xf>
    <xf numFmtId="188" fontId="13" fillId="0" borderId="0" xfId="12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188" fontId="13" fillId="0" borderId="16" xfId="12" applyNumberFormat="1" applyFont="1" applyBorder="1" applyAlignment="1">
      <alignment horizontal="right" vertical="center"/>
    </xf>
    <xf numFmtId="3" fontId="13" fillId="0" borderId="12" xfId="0" applyNumberFormat="1" applyFont="1" applyBorder="1" applyAlignment="1">
      <alignment horizontal="right" vertical="center"/>
    </xf>
    <xf numFmtId="189" fontId="13" fillId="0" borderId="12" xfId="0" applyNumberFormat="1" applyFont="1" applyBorder="1" applyAlignment="1">
      <alignment vertical="center"/>
    </xf>
    <xf numFmtId="49" fontId="13" fillId="0" borderId="14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189" fontId="8" fillId="0" borderId="3" xfId="0" applyNumberFormat="1" applyFont="1" applyBorder="1"/>
    <xf numFmtId="3" fontId="15" fillId="0" borderId="14" xfId="0" applyNumberFormat="1" applyFont="1" applyBorder="1" applyAlignment="1">
      <alignment horizontal="center" vertical="center"/>
    </xf>
    <xf numFmtId="49" fontId="8" fillId="0" borderId="14" xfId="0" applyNumberFormat="1" applyFont="1" applyFill="1" applyBorder="1" applyAlignment="1">
      <alignment horizontal="center" vertical="center"/>
    </xf>
    <xf numFmtId="49" fontId="8" fillId="2" borderId="14" xfId="0" applyNumberFormat="1" applyFont="1" applyFill="1" applyBorder="1" applyAlignment="1">
      <alignment horizontal="center" vertical="center"/>
    </xf>
    <xf numFmtId="49" fontId="8" fillId="2" borderId="12" xfId="0" applyNumberFormat="1" applyFont="1" applyFill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textRotation="180"/>
    </xf>
    <xf numFmtId="0" fontId="11" fillId="0" borderId="0" xfId="0" applyFont="1" applyAlignment="1">
      <alignment horizontal="right" textRotation="180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9" fillId="0" borderId="5" xfId="0" applyFont="1" applyBorder="1"/>
    <xf numFmtId="0" fontId="13" fillId="0" borderId="7" xfId="0" applyFont="1" applyBorder="1" applyAlignment="1">
      <alignment vertical="center"/>
    </xf>
    <xf numFmtId="189" fontId="13" fillId="0" borderId="2" xfId="12" applyNumberFormat="1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3" fontId="11" fillId="0" borderId="0" xfId="0" applyNumberFormat="1" applyFont="1"/>
    <xf numFmtId="3" fontId="10" fillId="0" borderId="0" xfId="0" applyNumberFormat="1" applyFont="1"/>
    <xf numFmtId="188" fontId="10" fillId="0" borderId="0" xfId="12" applyNumberFormat="1" applyFont="1"/>
    <xf numFmtId="188" fontId="11" fillId="0" borderId="0" xfId="12" applyNumberFormat="1" applyFont="1"/>
    <xf numFmtId="189" fontId="11" fillId="0" borderId="0" xfId="0" applyNumberFormat="1" applyFont="1"/>
    <xf numFmtId="3" fontId="13" fillId="0" borderId="20" xfId="0" applyNumberFormat="1" applyFont="1" applyBorder="1" applyAlignment="1">
      <alignment horizontal="center" vertical="center"/>
    </xf>
    <xf numFmtId="188" fontId="13" fillId="0" borderId="0" xfId="12" applyNumberFormat="1" applyFont="1" applyAlignment="1">
      <alignment horizontal="left" vertical="center"/>
    </xf>
    <xf numFmtId="188" fontId="13" fillId="0" borderId="3" xfId="12" applyNumberFormat="1" applyFont="1" applyBorder="1" applyAlignment="1">
      <alignment horizontal="right"/>
    </xf>
    <xf numFmtId="188" fontId="8" fillId="0" borderId="0" xfId="0" applyNumberFormat="1" applyFont="1"/>
    <xf numFmtId="3" fontId="13" fillId="0" borderId="9" xfId="0" applyNumberFormat="1" applyFont="1" applyBorder="1" applyAlignment="1">
      <alignment horizontal="center" vertical="center"/>
    </xf>
    <xf numFmtId="188" fontId="13" fillId="0" borderId="12" xfId="12" applyNumberFormat="1" applyFont="1" applyBorder="1" applyAlignment="1">
      <alignment horizontal="center" vertical="center"/>
    </xf>
    <xf numFmtId="189" fontId="8" fillId="0" borderId="0" xfId="0" applyNumberFormat="1" applyFont="1"/>
    <xf numFmtId="189" fontId="13" fillId="0" borderId="3" xfId="0" applyNumberFormat="1" applyFont="1" applyBorder="1" applyAlignment="1">
      <alignment horizontal="center"/>
    </xf>
    <xf numFmtId="0" fontId="8" fillId="0" borderId="4" xfId="0" applyFont="1" applyBorder="1"/>
    <xf numFmtId="49" fontId="13" fillId="0" borderId="12" xfId="0" applyNumberFormat="1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3" fontId="13" fillId="0" borderId="12" xfId="0" applyNumberFormat="1" applyFont="1" applyBorder="1" applyAlignment="1">
      <alignment horizontal="center" vertical="center"/>
    </xf>
    <xf numFmtId="2" fontId="8" fillId="0" borderId="2" xfId="0" applyNumberFormat="1" applyFont="1" applyBorder="1"/>
    <xf numFmtId="2" fontId="13" fillId="0" borderId="3" xfId="0" applyNumberFormat="1" applyFont="1" applyBorder="1"/>
    <xf numFmtId="3" fontId="13" fillId="0" borderId="16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8" fillId="0" borderId="15" xfId="0" applyFont="1" applyBorder="1"/>
    <xf numFmtId="0" fontId="8" fillId="0" borderId="8" xfId="0" applyFont="1" applyBorder="1" applyAlignment="1">
      <alignment horizontal="center" vertical="center"/>
    </xf>
    <xf numFmtId="188" fontId="13" fillId="0" borderId="20" xfId="12" applyNumberFormat="1" applyFont="1" applyBorder="1"/>
    <xf numFmtId="0" fontId="13" fillId="0" borderId="20" xfId="0" applyFont="1" applyBorder="1"/>
    <xf numFmtId="188" fontId="13" fillId="0" borderId="20" xfId="12" applyNumberFormat="1" applyFont="1" applyBorder="1" applyAlignment="1">
      <alignment horizontal="right"/>
    </xf>
    <xf numFmtId="0" fontId="19" fillId="0" borderId="14" xfId="0" applyFont="1" applyBorder="1"/>
    <xf numFmtId="189" fontId="13" fillId="0" borderId="12" xfId="0" applyNumberFormat="1" applyFont="1" applyBorder="1" applyAlignment="1">
      <alignment horizontal="center"/>
    </xf>
    <xf numFmtId="0" fontId="12" fillId="0" borderId="0" xfId="0" applyFont="1"/>
    <xf numFmtId="0" fontId="12" fillId="0" borderId="1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</cellXfs>
  <cellStyles count="13">
    <cellStyle name="Comma" xfId="12" builtinId="3"/>
    <cellStyle name="Comma 2" xfId="3"/>
    <cellStyle name="Comma 2 2" xfId="4"/>
    <cellStyle name="Comma 3" xfId="5"/>
    <cellStyle name="Comma 4" xfId="6"/>
    <cellStyle name="Comma 5" xfId="2"/>
    <cellStyle name="Normal" xfId="0" builtinId="0"/>
    <cellStyle name="Normal 2" xfId="7"/>
    <cellStyle name="Normal 3" xfId="8"/>
    <cellStyle name="Normal 4" xfId="1"/>
    <cellStyle name="เซลล์ที่มีลิงก์" xfId="9"/>
    <cellStyle name="ปกติ 2" xfId="10"/>
    <cellStyle name="ปกติ_4.สูตรการคำนวณค่าตอบแทนพนักงานจ้าง(จ้างก่อน 1 ม.ค.57)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"/>
  <sheetViews>
    <sheetView tabSelected="1" zoomScaleNormal="100" workbookViewId="0">
      <selection activeCell="U40" sqref="U40"/>
    </sheetView>
  </sheetViews>
  <sheetFormatPr defaultRowHeight="14.25" x14ac:dyDescent="0.2"/>
  <cols>
    <col min="1" max="1" width="3.25" customWidth="1"/>
    <col min="2" max="2" width="25" customWidth="1"/>
    <col min="3" max="3" width="8.25" customWidth="1"/>
    <col min="4" max="4" width="4.75" customWidth="1"/>
    <col min="5" max="5" width="6.5" customWidth="1"/>
    <col min="6" max="6" width="7.75" customWidth="1"/>
    <col min="7" max="8" width="4.5" customWidth="1"/>
    <col min="9" max="9" width="4.25" customWidth="1"/>
    <col min="10" max="10" width="4.375" customWidth="1"/>
    <col min="11" max="11" width="4.25" customWidth="1"/>
    <col min="12" max="12" width="4.125" customWidth="1"/>
    <col min="13" max="13" width="6.625" customWidth="1"/>
    <col min="14" max="14" width="6.5" customWidth="1"/>
    <col min="15" max="15" width="6.75" customWidth="1"/>
    <col min="16" max="17" width="8.625" customWidth="1"/>
    <col min="18" max="18" width="8.375" customWidth="1"/>
    <col min="19" max="19" width="7.25" customWidth="1"/>
    <col min="22" max="22" width="14.375" customWidth="1"/>
    <col min="23" max="23" width="14" bestFit="1" customWidth="1"/>
    <col min="24" max="24" width="11.625" bestFit="1" customWidth="1"/>
    <col min="25" max="27" width="13.125" bestFit="1" customWidth="1"/>
  </cols>
  <sheetData>
    <row r="1" spans="1:23" ht="20.25" customHeight="1" thickBot="1" x14ac:dyDescent="0.35">
      <c r="A1" s="73" t="s">
        <v>8</v>
      </c>
      <c r="B1" s="74"/>
      <c r="C1" s="74"/>
      <c r="D1" s="74"/>
      <c r="E1" s="74"/>
      <c r="S1" s="127">
        <v>23</v>
      </c>
    </row>
    <row r="2" spans="1:23" ht="16.5" customHeight="1" x14ac:dyDescent="0.2">
      <c r="A2" s="183" t="s">
        <v>4</v>
      </c>
      <c r="B2" s="183" t="s">
        <v>5</v>
      </c>
      <c r="C2" s="183" t="s">
        <v>6</v>
      </c>
      <c r="D2" s="188" t="s">
        <v>7</v>
      </c>
      <c r="E2" s="186" t="s">
        <v>9</v>
      </c>
      <c r="F2" s="169"/>
      <c r="G2" s="191" t="s">
        <v>48</v>
      </c>
      <c r="H2" s="192"/>
      <c r="I2" s="193"/>
      <c r="J2" s="181" t="s">
        <v>49</v>
      </c>
      <c r="K2" s="179"/>
      <c r="L2" s="180"/>
      <c r="M2" s="167" t="s">
        <v>10</v>
      </c>
      <c r="N2" s="168"/>
      <c r="O2" s="197"/>
      <c r="P2" s="167" t="s">
        <v>31</v>
      </c>
      <c r="Q2" s="168"/>
      <c r="R2" s="169"/>
      <c r="S2" s="173" t="s">
        <v>0</v>
      </c>
    </row>
    <row r="3" spans="1:23" ht="27" customHeight="1" thickBot="1" x14ac:dyDescent="0.25">
      <c r="A3" s="184"/>
      <c r="B3" s="184"/>
      <c r="C3" s="184"/>
      <c r="D3" s="189"/>
      <c r="E3" s="187"/>
      <c r="F3" s="172"/>
      <c r="G3" s="194"/>
      <c r="H3" s="195"/>
      <c r="I3" s="196"/>
      <c r="J3" s="182"/>
      <c r="K3" s="176"/>
      <c r="L3" s="177"/>
      <c r="M3" s="170"/>
      <c r="N3" s="171"/>
      <c r="O3" s="198"/>
      <c r="P3" s="170"/>
      <c r="Q3" s="171"/>
      <c r="R3" s="172"/>
      <c r="S3" s="174"/>
    </row>
    <row r="4" spans="1:23" ht="15.75" customHeight="1" thickBot="1" x14ac:dyDescent="0.35">
      <c r="A4" s="184"/>
      <c r="B4" s="184"/>
      <c r="C4" s="184"/>
      <c r="D4" s="189"/>
      <c r="E4" s="125" t="s">
        <v>25</v>
      </c>
      <c r="F4" s="128" t="s">
        <v>41</v>
      </c>
      <c r="G4" s="129">
        <v>2561</v>
      </c>
      <c r="H4" s="129">
        <v>2562</v>
      </c>
      <c r="I4" s="129">
        <v>2563</v>
      </c>
      <c r="J4" s="129">
        <v>2561</v>
      </c>
      <c r="K4" s="129">
        <v>2562</v>
      </c>
      <c r="L4" s="129">
        <v>2563</v>
      </c>
      <c r="M4" s="129">
        <v>2561</v>
      </c>
      <c r="N4" s="129">
        <v>2562</v>
      </c>
      <c r="O4" s="129">
        <v>2563</v>
      </c>
      <c r="P4" s="129">
        <v>2561</v>
      </c>
      <c r="Q4" s="129">
        <v>2562</v>
      </c>
      <c r="R4" s="129">
        <v>2563</v>
      </c>
      <c r="S4" s="130"/>
    </row>
    <row r="5" spans="1:23" ht="15.75" x14ac:dyDescent="0.2">
      <c r="A5" s="5">
        <v>1</v>
      </c>
      <c r="B5" s="131" t="s">
        <v>26</v>
      </c>
      <c r="C5" s="5" t="s">
        <v>39</v>
      </c>
      <c r="D5" s="59">
        <v>1</v>
      </c>
      <c r="E5" s="5">
        <v>1</v>
      </c>
      <c r="F5" s="106">
        <v>654720</v>
      </c>
      <c r="G5" s="5">
        <v>1</v>
      </c>
      <c r="H5" s="59">
        <v>1</v>
      </c>
      <c r="I5" s="5">
        <v>1</v>
      </c>
      <c r="J5" s="5" t="s">
        <v>3</v>
      </c>
      <c r="K5" s="15" t="s">
        <v>3</v>
      </c>
      <c r="L5" s="15" t="s">
        <v>3</v>
      </c>
      <c r="M5" s="94">
        <v>16440</v>
      </c>
      <c r="N5" s="104">
        <v>16440</v>
      </c>
      <c r="O5" s="94">
        <v>19560</v>
      </c>
      <c r="P5" s="48">
        <f>F5+M5</f>
        <v>671160</v>
      </c>
      <c r="Q5" s="47">
        <f>P5+N5</f>
        <v>687600</v>
      </c>
      <c r="R5" s="47">
        <f>Q5+O5</f>
        <v>707160</v>
      </c>
      <c r="S5" s="132">
        <v>-40560</v>
      </c>
      <c r="U5" s="95"/>
      <c r="W5" s="96"/>
    </row>
    <row r="6" spans="1:23" ht="14.25" customHeight="1" x14ac:dyDescent="0.2">
      <c r="A6" s="6">
        <v>2</v>
      </c>
      <c r="B6" s="133" t="s">
        <v>36</v>
      </c>
      <c r="C6" s="6" t="s">
        <v>40</v>
      </c>
      <c r="D6" s="51">
        <v>1</v>
      </c>
      <c r="E6" s="6">
        <v>1</v>
      </c>
      <c r="F6" s="107">
        <v>418080</v>
      </c>
      <c r="G6" s="6">
        <v>1</v>
      </c>
      <c r="H6" s="51">
        <v>1</v>
      </c>
      <c r="I6" s="6">
        <v>1</v>
      </c>
      <c r="J6" s="6" t="s">
        <v>3</v>
      </c>
      <c r="K6" s="16" t="s">
        <v>3</v>
      </c>
      <c r="L6" s="16" t="s">
        <v>3</v>
      </c>
      <c r="M6" s="56">
        <v>13320</v>
      </c>
      <c r="N6" s="57">
        <v>13320</v>
      </c>
      <c r="O6" s="56">
        <v>13440</v>
      </c>
      <c r="P6" s="49">
        <f>F6+M6</f>
        <v>431400</v>
      </c>
      <c r="Q6" s="7">
        <f>P6+N6</f>
        <v>444720</v>
      </c>
      <c r="R6" s="7">
        <f>Q6+O6</f>
        <v>458160</v>
      </c>
      <c r="S6" s="97">
        <v>-31340</v>
      </c>
    </row>
    <row r="7" spans="1:23" ht="12.75" customHeight="1" x14ac:dyDescent="0.25">
      <c r="A7" s="6"/>
      <c r="B7" s="134" t="s">
        <v>47</v>
      </c>
      <c r="C7" s="6"/>
      <c r="D7" s="50"/>
      <c r="E7" s="6"/>
      <c r="F7" s="108"/>
      <c r="G7" s="6"/>
      <c r="H7" s="50"/>
      <c r="I7" s="6"/>
      <c r="J7" s="6"/>
      <c r="K7" s="16"/>
      <c r="L7" s="16"/>
      <c r="M7" s="55"/>
      <c r="N7" s="105"/>
      <c r="O7" s="103"/>
      <c r="P7" s="50"/>
      <c r="Q7" s="8"/>
      <c r="R7" s="8"/>
      <c r="S7" s="100"/>
    </row>
    <row r="8" spans="1:23" ht="15.75" x14ac:dyDescent="0.2">
      <c r="A8" s="6">
        <v>3</v>
      </c>
      <c r="B8" s="133" t="s">
        <v>38</v>
      </c>
      <c r="C8" s="6" t="s">
        <v>40</v>
      </c>
      <c r="D8" s="51">
        <v>1</v>
      </c>
      <c r="E8" s="6">
        <v>1</v>
      </c>
      <c r="F8" s="107">
        <v>404640</v>
      </c>
      <c r="G8" s="6">
        <v>1</v>
      </c>
      <c r="H8" s="51">
        <v>1</v>
      </c>
      <c r="I8" s="6">
        <v>1</v>
      </c>
      <c r="J8" s="6" t="s">
        <v>3</v>
      </c>
      <c r="K8" s="16" t="s">
        <v>3</v>
      </c>
      <c r="L8" s="16" t="s">
        <v>3</v>
      </c>
      <c r="M8" s="56">
        <v>13440</v>
      </c>
      <c r="N8" s="57">
        <v>13320</v>
      </c>
      <c r="O8" s="56">
        <v>13320</v>
      </c>
      <c r="P8" s="49">
        <f t="shared" ref="P8:P15" si="0">F8+M8</f>
        <v>418080</v>
      </c>
      <c r="Q8" s="7">
        <f t="shared" ref="Q8:R14" si="1">P8+N8</f>
        <v>431400</v>
      </c>
      <c r="R8" s="7">
        <f t="shared" si="1"/>
        <v>444720</v>
      </c>
      <c r="S8" s="97">
        <v>-30220</v>
      </c>
    </row>
    <row r="9" spans="1:23" ht="15.75" x14ac:dyDescent="0.2">
      <c r="A9" s="6">
        <v>4</v>
      </c>
      <c r="B9" s="133" t="s">
        <v>14</v>
      </c>
      <c r="C9" s="6" t="s">
        <v>42</v>
      </c>
      <c r="D9" s="51">
        <v>1</v>
      </c>
      <c r="E9" s="6">
        <v>1</v>
      </c>
      <c r="F9" s="107">
        <v>349320</v>
      </c>
      <c r="G9" s="6">
        <v>1</v>
      </c>
      <c r="H9" s="51">
        <v>1</v>
      </c>
      <c r="I9" s="6">
        <v>1</v>
      </c>
      <c r="J9" s="6" t="s">
        <v>3</v>
      </c>
      <c r="K9" s="16" t="s">
        <v>3</v>
      </c>
      <c r="L9" s="16" t="s">
        <v>3</v>
      </c>
      <c r="M9" s="56">
        <v>13320</v>
      </c>
      <c r="N9" s="57">
        <v>13440</v>
      </c>
      <c r="O9" s="56">
        <v>13320</v>
      </c>
      <c r="P9" s="49">
        <f t="shared" si="0"/>
        <v>362640</v>
      </c>
      <c r="Q9" s="7">
        <f t="shared" si="1"/>
        <v>376080</v>
      </c>
      <c r="R9" s="7">
        <f t="shared" si="1"/>
        <v>389400</v>
      </c>
      <c r="S9" s="97">
        <v>-29110</v>
      </c>
    </row>
    <row r="10" spans="1:23" ht="15.75" x14ac:dyDescent="0.2">
      <c r="A10" s="6">
        <v>5</v>
      </c>
      <c r="B10" s="133" t="s">
        <v>44</v>
      </c>
      <c r="C10" s="6" t="s">
        <v>42</v>
      </c>
      <c r="D10" s="51">
        <v>1</v>
      </c>
      <c r="E10" s="6">
        <v>1</v>
      </c>
      <c r="F10" s="107">
        <v>317520</v>
      </c>
      <c r="G10" s="6">
        <v>1</v>
      </c>
      <c r="H10" s="51">
        <v>1</v>
      </c>
      <c r="I10" s="6">
        <v>1</v>
      </c>
      <c r="J10" s="6" t="s">
        <v>3</v>
      </c>
      <c r="K10" s="16" t="s">
        <v>3</v>
      </c>
      <c r="L10" s="16" t="s">
        <v>3</v>
      </c>
      <c r="M10" s="56">
        <v>12240</v>
      </c>
      <c r="N10" s="57">
        <v>12960</v>
      </c>
      <c r="O10" s="56">
        <v>13440</v>
      </c>
      <c r="P10" s="49">
        <f t="shared" si="0"/>
        <v>329760</v>
      </c>
      <c r="Q10" s="7">
        <f t="shared" si="1"/>
        <v>342720</v>
      </c>
      <c r="R10" s="7">
        <f t="shared" si="1"/>
        <v>356160</v>
      </c>
      <c r="S10" s="100">
        <v>-26460</v>
      </c>
    </row>
    <row r="11" spans="1:23" ht="15.75" x14ac:dyDescent="0.2">
      <c r="A11" s="6">
        <v>6</v>
      </c>
      <c r="B11" s="133" t="s">
        <v>27</v>
      </c>
      <c r="C11" s="6" t="s">
        <v>43</v>
      </c>
      <c r="D11" s="51">
        <v>1</v>
      </c>
      <c r="E11" s="6">
        <v>1</v>
      </c>
      <c r="F11" s="107">
        <v>203280</v>
      </c>
      <c r="G11" s="6">
        <v>1</v>
      </c>
      <c r="H11" s="51">
        <v>1</v>
      </c>
      <c r="I11" s="6">
        <v>1</v>
      </c>
      <c r="J11" s="6" t="s">
        <v>3</v>
      </c>
      <c r="K11" s="16" t="s">
        <v>3</v>
      </c>
      <c r="L11" s="16" t="s">
        <v>3</v>
      </c>
      <c r="M11" s="56">
        <v>7560</v>
      </c>
      <c r="N11" s="57">
        <v>7560</v>
      </c>
      <c r="O11" s="56">
        <v>7680</v>
      </c>
      <c r="P11" s="49">
        <f t="shared" si="0"/>
        <v>210840</v>
      </c>
      <c r="Q11" s="7">
        <f t="shared" si="1"/>
        <v>218400</v>
      </c>
      <c r="R11" s="7">
        <f t="shared" si="1"/>
        <v>226080</v>
      </c>
      <c r="S11" s="100">
        <v>-16940</v>
      </c>
    </row>
    <row r="12" spans="1:23" ht="13.5" customHeight="1" x14ac:dyDescent="0.2">
      <c r="A12" s="6">
        <v>7</v>
      </c>
      <c r="B12" s="133" t="s">
        <v>13</v>
      </c>
      <c r="C12" s="6" t="s">
        <v>43</v>
      </c>
      <c r="D12" s="51">
        <v>1</v>
      </c>
      <c r="E12" s="6">
        <v>1</v>
      </c>
      <c r="F12" s="107">
        <v>194640</v>
      </c>
      <c r="G12" s="6">
        <v>1</v>
      </c>
      <c r="H12" s="51">
        <v>1</v>
      </c>
      <c r="I12" s="6">
        <v>1</v>
      </c>
      <c r="J12" s="6" t="s">
        <v>3</v>
      </c>
      <c r="K12" s="16" t="s">
        <v>3</v>
      </c>
      <c r="L12" s="16" t="s">
        <v>3</v>
      </c>
      <c r="M12" s="56">
        <v>8640</v>
      </c>
      <c r="N12" s="57">
        <v>7560</v>
      </c>
      <c r="O12" s="56">
        <v>7560</v>
      </c>
      <c r="P12" s="49">
        <f t="shared" si="0"/>
        <v>203280</v>
      </c>
      <c r="Q12" s="7">
        <f t="shared" si="1"/>
        <v>210840</v>
      </c>
      <c r="R12" s="7">
        <f t="shared" si="1"/>
        <v>218400</v>
      </c>
      <c r="S12" s="100">
        <v>-16220</v>
      </c>
    </row>
    <row r="13" spans="1:23" ht="13.5" customHeight="1" x14ac:dyDescent="0.2">
      <c r="A13" s="6">
        <v>8</v>
      </c>
      <c r="B13" s="133" t="s">
        <v>53</v>
      </c>
      <c r="C13" s="6" t="s">
        <v>43</v>
      </c>
      <c r="D13" s="51">
        <v>1</v>
      </c>
      <c r="E13" s="6">
        <v>1</v>
      </c>
      <c r="F13" s="107">
        <v>194640</v>
      </c>
      <c r="G13" s="6">
        <v>1</v>
      </c>
      <c r="H13" s="51">
        <v>1</v>
      </c>
      <c r="I13" s="6">
        <v>1</v>
      </c>
      <c r="J13" s="6" t="s">
        <v>3</v>
      </c>
      <c r="K13" s="101" t="s">
        <v>3</v>
      </c>
      <c r="L13" s="101" t="s">
        <v>3</v>
      </c>
      <c r="M13" s="56">
        <v>8640</v>
      </c>
      <c r="N13" s="57">
        <v>7560</v>
      </c>
      <c r="O13" s="56">
        <v>7560</v>
      </c>
      <c r="P13" s="49">
        <f t="shared" si="0"/>
        <v>203280</v>
      </c>
      <c r="Q13" s="7">
        <f t="shared" si="1"/>
        <v>210840</v>
      </c>
      <c r="R13" s="7">
        <f t="shared" si="1"/>
        <v>218400</v>
      </c>
      <c r="S13" s="100">
        <v>-16220</v>
      </c>
    </row>
    <row r="14" spans="1:23" ht="15.75" x14ac:dyDescent="0.2">
      <c r="A14" s="6">
        <v>9</v>
      </c>
      <c r="B14" s="133" t="s">
        <v>55</v>
      </c>
      <c r="C14" s="6" t="s">
        <v>56</v>
      </c>
      <c r="D14" s="51">
        <v>1</v>
      </c>
      <c r="E14" s="6">
        <v>1</v>
      </c>
      <c r="F14" s="109">
        <v>285840</v>
      </c>
      <c r="G14" s="6">
        <v>1</v>
      </c>
      <c r="H14" s="51">
        <v>1</v>
      </c>
      <c r="I14" s="6">
        <v>1</v>
      </c>
      <c r="J14" s="6" t="s">
        <v>3</v>
      </c>
      <c r="K14" s="16" t="s">
        <v>3</v>
      </c>
      <c r="L14" s="16" t="s">
        <v>3</v>
      </c>
      <c r="M14" s="56">
        <v>10920</v>
      </c>
      <c r="N14" s="57">
        <v>11160</v>
      </c>
      <c r="O14" s="56">
        <v>11040</v>
      </c>
      <c r="P14" s="49">
        <f t="shared" si="0"/>
        <v>296760</v>
      </c>
      <c r="Q14" s="7">
        <f t="shared" si="1"/>
        <v>307920</v>
      </c>
      <c r="R14" s="7">
        <f t="shared" si="1"/>
        <v>318960</v>
      </c>
      <c r="S14" s="98">
        <v>-23820</v>
      </c>
      <c r="U14" s="96"/>
    </row>
    <row r="15" spans="1:23" ht="15.75" x14ac:dyDescent="0.2">
      <c r="A15" s="6">
        <v>10</v>
      </c>
      <c r="B15" s="133" t="s">
        <v>28</v>
      </c>
      <c r="C15" s="6" t="s">
        <v>83</v>
      </c>
      <c r="D15" s="51">
        <v>1</v>
      </c>
      <c r="E15" s="6">
        <v>1</v>
      </c>
      <c r="F15" s="109">
        <v>297900</v>
      </c>
      <c r="G15" s="6">
        <v>1</v>
      </c>
      <c r="H15" s="51">
        <v>1</v>
      </c>
      <c r="I15" s="6">
        <v>1</v>
      </c>
      <c r="J15" s="6" t="s">
        <v>3</v>
      </c>
      <c r="K15" s="16" t="s">
        <v>3</v>
      </c>
      <c r="L15" s="16" t="s">
        <v>3</v>
      </c>
      <c r="M15" s="56">
        <v>11760</v>
      </c>
      <c r="N15" s="57">
        <v>11760</v>
      </c>
      <c r="O15" s="56">
        <v>11760</v>
      </c>
      <c r="P15" s="52">
        <f t="shared" si="0"/>
        <v>309660</v>
      </c>
      <c r="Q15" s="7">
        <f t="shared" ref="Q15" si="2">P15+N15</f>
        <v>321420</v>
      </c>
      <c r="R15" s="7">
        <f t="shared" ref="R15" si="3">Q15+O15</f>
        <v>333180</v>
      </c>
      <c r="S15" s="100" t="s">
        <v>81</v>
      </c>
    </row>
    <row r="16" spans="1:23" ht="15.75" x14ac:dyDescent="0.2">
      <c r="A16" s="6">
        <v>11</v>
      </c>
      <c r="B16" s="133" t="s">
        <v>15</v>
      </c>
      <c r="C16" s="6" t="s">
        <v>35</v>
      </c>
      <c r="D16" s="51">
        <v>5</v>
      </c>
      <c r="E16" s="6">
        <v>5</v>
      </c>
      <c r="F16" s="72" t="s">
        <v>3</v>
      </c>
      <c r="G16" s="6">
        <v>5</v>
      </c>
      <c r="H16" s="51">
        <v>5</v>
      </c>
      <c r="I16" s="6">
        <v>5</v>
      </c>
      <c r="J16" s="6" t="s">
        <v>3</v>
      </c>
      <c r="K16" s="16" t="s">
        <v>3</v>
      </c>
      <c r="L16" s="16" t="s">
        <v>3</v>
      </c>
      <c r="M16" s="6" t="s">
        <v>3</v>
      </c>
      <c r="N16" s="16" t="s">
        <v>3</v>
      </c>
      <c r="O16" s="16" t="s">
        <v>3</v>
      </c>
      <c r="P16" s="6" t="s">
        <v>3</v>
      </c>
      <c r="Q16" s="16" t="s">
        <v>3</v>
      </c>
      <c r="R16" s="16" t="s">
        <v>3</v>
      </c>
      <c r="S16" s="98" t="s">
        <v>37</v>
      </c>
    </row>
    <row r="17" spans="1:23" ht="15.75" x14ac:dyDescent="0.2">
      <c r="A17" s="6">
        <v>12</v>
      </c>
      <c r="B17" s="133" t="s">
        <v>32</v>
      </c>
      <c r="C17" s="6" t="s">
        <v>34</v>
      </c>
      <c r="D17" s="51">
        <v>5</v>
      </c>
      <c r="E17" s="6" t="s">
        <v>3</v>
      </c>
      <c r="F17" s="110">
        <v>0</v>
      </c>
      <c r="G17" s="6">
        <v>5</v>
      </c>
      <c r="H17" s="51">
        <v>5</v>
      </c>
      <c r="I17" s="6">
        <v>5</v>
      </c>
      <c r="J17" s="66" t="s">
        <v>73</v>
      </c>
      <c r="K17" s="101" t="s">
        <v>73</v>
      </c>
      <c r="L17" s="101" t="s">
        <v>73</v>
      </c>
      <c r="M17" s="6" t="s">
        <v>3</v>
      </c>
      <c r="N17" s="16" t="s">
        <v>3</v>
      </c>
      <c r="O17" s="16" t="s">
        <v>3</v>
      </c>
      <c r="P17" s="6" t="s">
        <v>3</v>
      </c>
      <c r="Q17" s="16" t="s">
        <v>3</v>
      </c>
      <c r="R17" s="16" t="s">
        <v>3</v>
      </c>
      <c r="S17" s="100" t="s">
        <v>57</v>
      </c>
    </row>
    <row r="18" spans="1:23" ht="13.5" customHeight="1" x14ac:dyDescent="0.2">
      <c r="A18" s="6"/>
      <c r="B18" s="135" t="s">
        <v>1</v>
      </c>
      <c r="C18" s="6"/>
      <c r="D18" s="51"/>
      <c r="E18" s="6"/>
      <c r="F18" s="108"/>
      <c r="G18" s="6"/>
      <c r="H18" s="51"/>
      <c r="I18" s="6"/>
      <c r="J18" s="6"/>
      <c r="K18" s="16"/>
      <c r="L18" s="16"/>
      <c r="M18" s="55"/>
      <c r="N18" s="57"/>
      <c r="O18" s="56"/>
      <c r="P18" s="51"/>
      <c r="Q18" s="7"/>
      <c r="R18" s="7"/>
      <c r="S18" s="98"/>
    </row>
    <row r="19" spans="1:23" ht="15.75" x14ac:dyDescent="0.2">
      <c r="A19" s="6">
        <v>13</v>
      </c>
      <c r="B19" s="133" t="s">
        <v>58</v>
      </c>
      <c r="C19" s="6" t="s">
        <v>3</v>
      </c>
      <c r="D19" s="51">
        <v>1</v>
      </c>
      <c r="E19" s="6">
        <v>1</v>
      </c>
      <c r="F19" s="107">
        <f>18640*12</f>
        <v>223680</v>
      </c>
      <c r="G19" s="6">
        <v>1</v>
      </c>
      <c r="H19" s="51">
        <v>1</v>
      </c>
      <c r="I19" s="6">
        <v>1</v>
      </c>
      <c r="J19" s="6" t="s">
        <v>3</v>
      </c>
      <c r="K19" s="16" t="s">
        <v>3</v>
      </c>
      <c r="L19" s="16" t="s">
        <v>3</v>
      </c>
      <c r="M19" s="56">
        <v>9000</v>
      </c>
      <c r="N19" s="57">
        <v>9360</v>
      </c>
      <c r="O19" s="56">
        <v>9720</v>
      </c>
      <c r="P19" s="49">
        <f>F19+M19</f>
        <v>232680</v>
      </c>
      <c r="Q19" s="7">
        <f>P19+N19</f>
        <v>242040</v>
      </c>
      <c r="R19" s="7">
        <f>Q19+O19</f>
        <v>251760</v>
      </c>
      <c r="S19" s="98">
        <v>-18640</v>
      </c>
    </row>
    <row r="20" spans="1:23" ht="15.75" x14ac:dyDescent="0.2">
      <c r="A20" s="6">
        <v>14</v>
      </c>
      <c r="B20" s="133" t="s">
        <v>59</v>
      </c>
      <c r="C20" s="6" t="s">
        <v>3</v>
      </c>
      <c r="D20" s="51">
        <v>1</v>
      </c>
      <c r="E20" s="6">
        <v>1</v>
      </c>
      <c r="F20" s="109">
        <v>159420</v>
      </c>
      <c r="G20" s="6">
        <v>1</v>
      </c>
      <c r="H20" s="51">
        <v>1</v>
      </c>
      <c r="I20" s="6">
        <v>1</v>
      </c>
      <c r="J20" s="6" t="s">
        <v>3</v>
      </c>
      <c r="K20" s="16" t="s">
        <v>3</v>
      </c>
      <c r="L20" s="16" t="s">
        <v>3</v>
      </c>
      <c r="M20" s="56">
        <v>5880</v>
      </c>
      <c r="N20" s="57">
        <v>6120</v>
      </c>
      <c r="O20" s="56">
        <v>6360</v>
      </c>
      <c r="P20" s="52">
        <f>F20+M20</f>
        <v>165300</v>
      </c>
      <c r="Q20" s="34">
        <f>P20+N20</f>
        <v>171420</v>
      </c>
      <c r="R20" s="34">
        <f>Q20+O20</f>
        <v>177780</v>
      </c>
      <c r="S20" s="100">
        <v>-12110</v>
      </c>
    </row>
    <row r="21" spans="1:23" ht="15.75" x14ac:dyDescent="0.2">
      <c r="A21" s="6">
        <v>15</v>
      </c>
      <c r="B21" s="133" t="s">
        <v>60</v>
      </c>
      <c r="C21" s="6" t="s">
        <v>3</v>
      </c>
      <c r="D21" s="51">
        <v>2</v>
      </c>
      <c r="E21" s="6">
        <v>2</v>
      </c>
      <c r="F21" s="72" t="s">
        <v>3</v>
      </c>
      <c r="G21" s="6">
        <v>2</v>
      </c>
      <c r="H21" s="51">
        <v>2</v>
      </c>
      <c r="I21" s="6">
        <v>2</v>
      </c>
      <c r="J21" s="6" t="s">
        <v>3</v>
      </c>
      <c r="K21" s="16" t="s">
        <v>3</v>
      </c>
      <c r="L21" s="16" t="s">
        <v>3</v>
      </c>
      <c r="M21" s="6" t="s">
        <v>3</v>
      </c>
      <c r="N21" s="16" t="s">
        <v>3</v>
      </c>
      <c r="O21" s="16" t="s">
        <v>3</v>
      </c>
      <c r="P21" s="6" t="s">
        <v>3</v>
      </c>
      <c r="Q21" s="16" t="s">
        <v>3</v>
      </c>
      <c r="R21" s="16" t="s">
        <v>3</v>
      </c>
      <c r="S21" s="98"/>
    </row>
    <row r="22" spans="1:23" ht="15.75" x14ac:dyDescent="0.2">
      <c r="A22" s="6">
        <v>16</v>
      </c>
      <c r="B22" s="133" t="s">
        <v>61</v>
      </c>
      <c r="C22" s="6" t="s">
        <v>3</v>
      </c>
      <c r="D22" s="51">
        <v>1</v>
      </c>
      <c r="E22" s="6">
        <v>1</v>
      </c>
      <c r="F22" s="109">
        <v>142440</v>
      </c>
      <c r="G22" s="6">
        <v>1</v>
      </c>
      <c r="H22" s="51">
        <v>1</v>
      </c>
      <c r="I22" s="6">
        <v>1</v>
      </c>
      <c r="J22" s="6" t="s">
        <v>3</v>
      </c>
      <c r="K22" s="16" t="s">
        <v>3</v>
      </c>
      <c r="L22" s="16" t="s">
        <v>3</v>
      </c>
      <c r="M22" s="56">
        <v>4800</v>
      </c>
      <c r="N22" s="57">
        <v>4920</v>
      </c>
      <c r="O22" s="56">
        <v>5160</v>
      </c>
      <c r="P22" s="52">
        <f>F22+M22</f>
        <v>147240</v>
      </c>
      <c r="Q22" s="7">
        <f>P22+N22</f>
        <v>152160</v>
      </c>
      <c r="R22" s="7">
        <f>Q22+O22</f>
        <v>157320</v>
      </c>
      <c r="S22" s="98">
        <v>-9870</v>
      </c>
    </row>
    <row r="23" spans="1:23" ht="15.75" x14ac:dyDescent="0.2">
      <c r="A23" s="6">
        <v>17</v>
      </c>
      <c r="B23" s="133" t="s">
        <v>62</v>
      </c>
      <c r="C23" s="6" t="s">
        <v>3</v>
      </c>
      <c r="D23" s="51">
        <v>1</v>
      </c>
      <c r="E23" s="6">
        <v>1</v>
      </c>
      <c r="F23" s="109">
        <v>159420</v>
      </c>
      <c r="G23" s="6">
        <v>1</v>
      </c>
      <c r="H23" s="51">
        <v>1</v>
      </c>
      <c r="I23" s="6">
        <v>1</v>
      </c>
      <c r="J23" s="6" t="s">
        <v>3</v>
      </c>
      <c r="K23" s="16" t="s">
        <v>3</v>
      </c>
      <c r="L23" s="16" t="s">
        <v>3</v>
      </c>
      <c r="M23" s="56">
        <v>5760</v>
      </c>
      <c r="N23" s="57">
        <v>6000</v>
      </c>
      <c r="O23" s="56">
        <v>6240</v>
      </c>
      <c r="P23" s="52">
        <f>F23+M23</f>
        <v>165180</v>
      </c>
      <c r="Q23" s="7">
        <f>P23+N23</f>
        <v>171180</v>
      </c>
      <c r="R23" s="7">
        <f>Q23+O23</f>
        <v>177420</v>
      </c>
      <c r="S23" s="98">
        <v>-12000</v>
      </c>
    </row>
    <row r="24" spans="1:23" ht="15.75" x14ac:dyDescent="0.2">
      <c r="A24" s="6">
        <v>18</v>
      </c>
      <c r="B24" s="133" t="s">
        <v>63</v>
      </c>
      <c r="C24" s="6" t="s">
        <v>3</v>
      </c>
      <c r="D24" s="51">
        <v>1</v>
      </c>
      <c r="E24" s="6" t="s">
        <v>3</v>
      </c>
      <c r="F24" s="109">
        <v>108000</v>
      </c>
      <c r="G24" s="6">
        <v>1</v>
      </c>
      <c r="H24" s="51">
        <v>1</v>
      </c>
      <c r="I24" s="6">
        <v>1</v>
      </c>
      <c r="J24" s="6" t="s">
        <v>3</v>
      </c>
      <c r="K24" s="16" t="s">
        <v>3</v>
      </c>
      <c r="L24" s="16" t="s">
        <v>3</v>
      </c>
      <c r="M24" s="56">
        <v>0</v>
      </c>
      <c r="N24" s="57">
        <v>0</v>
      </c>
      <c r="O24" s="56">
        <v>0</v>
      </c>
      <c r="P24" s="52">
        <v>108000</v>
      </c>
      <c r="Q24" s="7">
        <v>108000</v>
      </c>
      <c r="R24" s="7">
        <v>108000</v>
      </c>
      <c r="S24" s="100" t="s">
        <v>81</v>
      </c>
    </row>
    <row r="25" spans="1:23" ht="15.75" x14ac:dyDescent="0.2">
      <c r="A25" s="6">
        <v>19</v>
      </c>
      <c r="B25" s="133" t="s">
        <v>64</v>
      </c>
      <c r="C25" s="6" t="s">
        <v>3</v>
      </c>
      <c r="D25" s="51">
        <v>1</v>
      </c>
      <c r="E25" s="6">
        <v>1</v>
      </c>
      <c r="F25" s="109">
        <v>108000</v>
      </c>
      <c r="G25" s="6">
        <v>1</v>
      </c>
      <c r="H25" s="51">
        <v>1</v>
      </c>
      <c r="I25" s="6">
        <v>1</v>
      </c>
      <c r="J25" s="6" t="s">
        <v>3</v>
      </c>
      <c r="K25" s="16" t="s">
        <v>3</v>
      </c>
      <c r="L25" s="16" t="s">
        <v>3</v>
      </c>
      <c r="M25" s="56">
        <v>0</v>
      </c>
      <c r="N25" s="57">
        <v>0</v>
      </c>
      <c r="O25" s="56">
        <v>0</v>
      </c>
      <c r="P25" s="52">
        <v>108000</v>
      </c>
      <c r="Q25" s="7">
        <v>108000</v>
      </c>
      <c r="R25" s="7">
        <v>108000</v>
      </c>
      <c r="S25" s="98">
        <v>-9000</v>
      </c>
    </row>
    <row r="26" spans="1:23" ht="15.75" x14ac:dyDescent="0.2">
      <c r="A26" s="6">
        <v>20</v>
      </c>
      <c r="B26" s="133" t="s">
        <v>65</v>
      </c>
      <c r="C26" s="6" t="s">
        <v>3</v>
      </c>
      <c r="D26" s="51">
        <v>1</v>
      </c>
      <c r="E26" s="6">
        <v>1</v>
      </c>
      <c r="F26" s="109">
        <v>108000</v>
      </c>
      <c r="G26" s="6">
        <v>1</v>
      </c>
      <c r="H26" s="51">
        <v>1</v>
      </c>
      <c r="I26" s="6">
        <v>1</v>
      </c>
      <c r="J26" s="6" t="s">
        <v>3</v>
      </c>
      <c r="K26" s="16" t="s">
        <v>3</v>
      </c>
      <c r="L26" s="16" t="s">
        <v>3</v>
      </c>
      <c r="M26" s="56">
        <v>0</v>
      </c>
      <c r="N26" s="57">
        <v>0</v>
      </c>
      <c r="O26" s="56">
        <v>0</v>
      </c>
      <c r="P26" s="52">
        <v>108000</v>
      </c>
      <c r="Q26" s="7">
        <v>108000</v>
      </c>
      <c r="R26" s="7">
        <v>108000</v>
      </c>
      <c r="S26" s="98">
        <v>-9000</v>
      </c>
    </row>
    <row r="27" spans="1:23" ht="15.75" x14ac:dyDescent="0.25">
      <c r="A27" s="6">
        <v>21</v>
      </c>
      <c r="B27" s="133" t="s">
        <v>66</v>
      </c>
      <c r="C27" s="6" t="s">
        <v>3</v>
      </c>
      <c r="D27" s="51">
        <v>3</v>
      </c>
      <c r="E27" s="6">
        <v>3</v>
      </c>
      <c r="F27" s="109">
        <v>324000</v>
      </c>
      <c r="G27" s="6">
        <v>3</v>
      </c>
      <c r="H27" s="51">
        <v>3</v>
      </c>
      <c r="I27" s="6">
        <v>3</v>
      </c>
      <c r="J27" s="6" t="s">
        <v>3</v>
      </c>
      <c r="K27" s="16" t="s">
        <v>3</v>
      </c>
      <c r="L27" s="16" t="s">
        <v>3</v>
      </c>
      <c r="M27" s="56">
        <v>0</v>
      </c>
      <c r="N27" s="57">
        <v>0</v>
      </c>
      <c r="O27" s="56">
        <v>0</v>
      </c>
      <c r="P27" s="52">
        <v>324000</v>
      </c>
      <c r="Q27" s="7">
        <v>324000</v>
      </c>
      <c r="R27" s="7">
        <v>324000</v>
      </c>
      <c r="S27" s="119" t="s">
        <v>67</v>
      </c>
    </row>
    <row r="28" spans="1:23" ht="15.75" x14ac:dyDescent="0.25">
      <c r="A28" s="6">
        <v>22</v>
      </c>
      <c r="B28" s="133" t="s">
        <v>86</v>
      </c>
      <c r="C28" s="6" t="s">
        <v>3</v>
      </c>
      <c r="D28" s="51">
        <v>1</v>
      </c>
      <c r="E28" s="6" t="s">
        <v>3</v>
      </c>
      <c r="F28" s="109">
        <v>108000</v>
      </c>
      <c r="G28" s="6" t="s">
        <v>3</v>
      </c>
      <c r="H28" s="51">
        <v>1</v>
      </c>
      <c r="I28" s="6">
        <v>1</v>
      </c>
      <c r="J28" s="6" t="s">
        <v>3</v>
      </c>
      <c r="K28" s="101" t="s">
        <v>79</v>
      </c>
      <c r="L28" s="101" t="s">
        <v>79</v>
      </c>
      <c r="M28" s="56">
        <v>0</v>
      </c>
      <c r="N28" s="57">
        <v>0</v>
      </c>
      <c r="O28" s="56">
        <v>0</v>
      </c>
      <c r="P28" s="52">
        <v>108000</v>
      </c>
      <c r="Q28" s="7">
        <v>108000</v>
      </c>
      <c r="R28" s="7">
        <v>108000</v>
      </c>
      <c r="S28" s="150" t="s">
        <v>80</v>
      </c>
    </row>
    <row r="29" spans="1:23" ht="15.75" x14ac:dyDescent="0.25">
      <c r="A29" s="6">
        <v>23</v>
      </c>
      <c r="B29" s="133" t="s">
        <v>66</v>
      </c>
      <c r="C29" s="6" t="s">
        <v>3</v>
      </c>
      <c r="D29" s="51">
        <v>1</v>
      </c>
      <c r="E29" s="6" t="s">
        <v>3</v>
      </c>
      <c r="F29" s="109">
        <v>108000</v>
      </c>
      <c r="G29" s="6" t="s">
        <v>3</v>
      </c>
      <c r="H29" s="51">
        <v>1</v>
      </c>
      <c r="I29" s="6">
        <v>1</v>
      </c>
      <c r="J29" s="6" t="s">
        <v>3</v>
      </c>
      <c r="K29" s="101" t="s">
        <v>79</v>
      </c>
      <c r="L29" s="101" t="s">
        <v>79</v>
      </c>
      <c r="M29" s="56">
        <v>0</v>
      </c>
      <c r="N29" s="57">
        <v>0</v>
      </c>
      <c r="O29" s="56">
        <v>0</v>
      </c>
      <c r="P29" s="52">
        <v>108000</v>
      </c>
      <c r="Q29" s="7">
        <v>108000</v>
      </c>
      <c r="R29" s="7">
        <v>108000</v>
      </c>
      <c r="S29" s="150" t="s">
        <v>80</v>
      </c>
    </row>
    <row r="30" spans="1:23" ht="13.5" customHeight="1" x14ac:dyDescent="0.25">
      <c r="A30" s="78"/>
      <c r="B30" s="135" t="s">
        <v>16</v>
      </c>
      <c r="C30" s="8"/>
      <c r="D30" s="50"/>
      <c r="E30" s="8"/>
      <c r="F30" s="111"/>
      <c r="G30" s="8"/>
      <c r="H30" s="50"/>
      <c r="I30" s="8"/>
      <c r="J30" s="8"/>
      <c r="K30" s="10"/>
      <c r="L30" s="10"/>
      <c r="M30" s="103"/>
      <c r="N30" s="105"/>
      <c r="O30" s="103"/>
      <c r="P30" s="50"/>
      <c r="Q30" s="8"/>
      <c r="R30" s="8"/>
      <c r="S30" s="99"/>
    </row>
    <row r="31" spans="1:23" s="1" customFormat="1" ht="18.75" x14ac:dyDescent="0.3">
      <c r="A31" s="78">
        <v>24</v>
      </c>
      <c r="B31" s="133" t="s">
        <v>51</v>
      </c>
      <c r="C31" s="43" t="s">
        <v>40</v>
      </c>
      <c r="D31" s="136">
        <v>1</v>
      </c>
      <c r="E31" s="43">
        <v>1</v>
      </c>
      <c r="F31" s="109">
        <v>444720</v>
      </c>
      <c r="G31" s="6">
        <v>1</v>
      </c>
      <c r="H31" s="51">
        <v>1</v>
      </c>
      <c r="I31" s="6">
        <v>1</v>
      </c>
      <c r="J31" s="6" t="s">
        <v>3</v>
      </c>
      <c r="K31" s="16" t="s">
        <v>3</v>
      </c>
      <c r="L31" s="16" t="s">
        <v>3</v>
      </c>
      <c r="M31" s="54">
        <v>13440</v>
      </c>
      <c r="N31" s="58">
        <v>13080</v>
      </c>
      <c r="O31" s="54">
        <v>13080</v>
      </c>
      <c r="P31" s="53">
        <f>F31+M31</f>
        <v>458160</v>
      </c>
      <c r="Q31" s="46">
        <f>P31+N31</f>
        <v>471240</v>
      </c>
      <c r="R31" s="46">
        <f>Q31+O31</f>
        <v>484320</v>
      </c>
      <c r="S31" s="99">
        <v>-33560</v>
      </c>
      <c r="V31" s="149"/>
      <c r="W31" s="142"/>
    </row>
    <row r="32" spans="1:23" s="1" customFormat="1" ht="18.75" x14ac:dyDescent="0.3">
      <c r="A32" s="78">
        <v>25</v>
      </c>
      <c r="B32" s="133" t="s">
        <v>18</v>
      </c>
      <c r="C32" s="6" t="s">
        <v>42</v>
      </c>
      <c r="D32" s="136">
        <v>1</v>
      </c>
      <c r="E32" s="43">
        <v>1</v>
      </c>
      <c r="F32" s="109">
        <v>311640</v>
      </c>
      <c r="G32" s="6">
        <v>1</v>
      </c>
      <c r="H32" s="51">
        <v>1</v>
      </c>
      <c r="I32" s="6">
        <v>1</v>
      </c>
      <c r="J32" s="6" t="s">
        <v>3</v>
      </c>
      <c r="K32" s="16" t="s">
        <v>3</v>
      </c>
      <c r="L32" s="16" t="s">
        <v>3</v>
      </c>
      <c r="M32" s="54">
        <v>12120</v>
      </c>
      <c r="N32" s="58">
        <v>12600</v>
      </c>
      <c r="O32" s="54">
        <v>12960</v>
      </c>
      <c r="P32" s="53">
        <f>F32+M32</f>
        <v>323760</v>
      </c>
      <c r="Q32" s="46">
        <f>P32+N32</f>
        <v>336360</v>
      </c>
      <c r="R32" s="46">
        <f>Q32+O32</f>
        <v>349320</v>
      </c>
      <c r="S32" s="99">
        <v>-25970</v>
      </c>
      <c r="W32" s="142"/>
    </row>
    <row r="33" spans="1:27" s="1" customFormat="1" ht="18.75" x14ac:dyDescent="0.3">
      <c r="A33" s="78">
        <v>26</v>
      </c>
      <c r="B33" s="133" t="s">
        <v>82</v>
      </c>
      <c r="C33" s="6" t="s">
        <v>54</v>
      </c>
      <c r="D33" s="136">
        <v>1</v>
      </c>
      <c r="E33" s="43" t="s">
        <v>3</v>
      </c>
      <c r="F33" s="109">
        <v>355320</v>
      </c>
      <c r="G33" s="6">
        <v>1</v>
      </c>
      <c r="H33" s="51">
        <v>1</v>
      </c>
      <c r="I33" s="6">
        <v>1</v>
      </c>
      <c r="J33" s="6" t="s">
        <v>3</v>
      </c>
      <c r="K33" s="16" t="s">
        <v>3</v>
      </c>
      <c r="L33" s="16" t="s">
        <v>3</v>
      </c>
      <c r="M33" s="54">
        <v>12000</v>
      </c>
      <c r="N33" s="58">
        <v>12000</v>
      </c>
      <c r="O33" s="54">
        <v>12000</v>
      </c>
      <c r="P33" s="53">
        <v>367320</v>
      </c>
      <c r="Q33" s="46">
        <v>379320</v>
      </c>
      <c r="R33" s="46">
        <v>391320</v>
      </c>
      <c r="S33" s="100" t="s">
        <v>81</v>
      </c>
      <c r="W33" s="142"/>
    </row>
    <row r="34" spans="1:27" s="1" customFormat="1" ht="18.75" x14ac:dyDescent="0.3">
      <c r="A34" s="78">
        <v>27</v>
      </c>
      <c r="B34" s="133" t="s">
        <v>78</v>
      </c>
      <c r="C34" s="6" t="s">
        <v>54</v>
      </c>
      <c r="D34" s="136">
        <v>1</v>
      </c>
      <c r="E34" s="43" t="s">
        <v>3</v>
      </c>
      <c r="F34" s="109">
        <v>355320</v>
      </c>
      <c r="G34" s="6" t="s">
        <v>3</v>
      </c>
      <c r="H34" s="51">
        <v>1</v>
      </c>
      <c r="I34" s="6">
        <v>1</v>
      </c>
      <c r="J34" s="6" t="s">
        <v>3</v>
      </c>
      <c r="K34" s="101" t="s">
        <v>79</v>
      </c>
      <c r="L34" s="101" t="s">
        <v>79</v>
      </c>
      <c r="M34" s="54">
        <v>12000</v>
      </c>
      <c r="N34" s="58">
        <v>12000</v>
      </c>
      <c r="O34" s="54">
        <v>12000</v>
      </c>
      <c r="P34" s="53">
        <v>367320</v>
      </c>
      <c r="Q34" s="46">
        <v>379320</v>
      </c>
      <c r="R34" s="46">
        <v>391320</v>
      </c>
      <c r="S34" s="100" t="s">
        <v>80</v>
      </c>
      <c r="W34" s="4"/>
    </row>
    <row r="35" spans="1:27" s="1" customFormat="1" ht="15.75" customHeight="1" thickBot="1" x14ac:dyDescent="0.35">
      <c r="A35" s="79">
        <v>28</v>
      </c>
      <c r="B35" s="75" t="s">
        <v>19</v>
      </c>
      <c r="C35" s="44" t="s">
        <v>45</v>
      </c>
      <c r="D35" s="137">
        <v>1</v>
      </c>
      <c r="E35" s="76">
        <v>1</v>
      </c>
      <c r="F35" s="114">
        <v>159420</v>
      </c>
      <c r="G35" s="44">
        <v>1</v>
      </c>
      <c r="H35" s="45">
        <v>1</v>
      </c>
      <c r="I35" s="44">
        <v>1</v>
      </c>
      <c r="J35" s="44" t="s">
        <v>3</v>
      </c>
      <c r="K35" s="11" t="s">
        <v>3</v>
      </c>
      <c r="L35" s="11" t="s">
        <v>3</v>
      </c>
      <c r="M35" s="115">
        <v>6120</v>
      </c>
      <c r="N35" s="115">
        <v>6000</v>
      </c>
      <c r="O35" s="147">
        <v>6360</v>
      </c>
      <c r="P35" s="148">
        <f>F35+M35</f>
        <v>165540</v>
      </c>
      <c r="Q35" s="147">
        <f>P35+N35</f>
        <v>171540</v>
      </c>
      <c r="R35" s="147">
        <f>Q35+O35</f>
        <v>177900</v>
      </c>
      <c r="S35" s="116">
        <v>-12220</v>
      </c>
      <c r="W35" s="4"/>
    </row>
    <row r="36" spans="1:27" s="1" customFormat="1" ht="21" thickBot="1" x14ac:dyDescent="0.35">
      <c r="A36" s="73" t="s">
        <v>8</v>
      </c>
      <c r="B36" s="25"/>
      <c r="C36" s="24"/>
      <c r="D36" s="24"/>
      <c r="E36" s="24"/>
      <c r="F36" s="65"/>
      <c r="G36" s="24"/>
      <c r="H36" s="24"/>
      <c r="I36" s="24"/>
      <c r="J36" s="24"/>
      <c r="K36" s="24"/>
      <c r="L36" s="24"/>
      <c r="M36" s="65"/>
      <c r="N36" s="82"/>
      <c r="O36" s="82"/>
      <c r="P36" s="68"/>
      <c r="Q36" s="68"/>
      <c r="R36" s="67"/>
      <c r="S36" s="126">
        <v>24</v>
      </c>
      <c r="V36" s="140"/>
      <c r="W36" s="139"/>
      <c r="X36" s="139"/>
      <c r="Y36" s="140"/>
      <c r="Z36" s="166"/>
      <c r="AA36" s="140"/>
    </row>
    <row r="37" spans="1:27" ht="33.75" customHeight="1" x14ac:dyDescent="0.3">
      <c r="A37" s="183" t="s">
        <v>4</v>
      </c>
      <c r="B37" s="183" t="s">
        <v>5</v>
      </c>
      <c r="C37" s="183" t="s">
        <v>22</v>
      </c>
      <c r="D37" s="188" t="s">
        <v>7</v>
      </c>
      <c r="E37" s="186" t="s">
        <v>9</v>
      </c>
      <c r="F37" s="169"/>
      <c r="G37" s="178" t="s">
        <v>23</v>
      </c>
      <c r="H37" s="179"/>
      <c r="I37" s="180"/>
      <c r="J37" s="181" t="s">
        <v>50</v>
      </c>
      <c r="K37" s="179"/>
      <c r="L37" s="180"/>
      <c r="M37" s="181" t="s">
        <v>10</v>
      </c>
      <c r="N37" s="179"/>
      <c r="O37" s="180"/>
      <c r="P37" s="167" t="s">
        <v>31</v>
      </c>
      <c r="Q37" s="168"/>
      <c r="R37" s="169"/>
      <c r="S37" s="173" t="s">
        <v>0</v>
      </c>
      <c r="V37" s="102"/>
      <c r="W37" s="89"/>
      <c r="X37" s="140"/>
      <c r="Y37" s="140"/>
      <c r="Z37" s="140"/>
      <c r="AA37" s="140"/>
    </row>
    <row r="38" spans="1:27" ht="29.25" customHeight="1" thickBot="1" x14ac:dyDescent="0.35">
      <c r="A38" s="184"/>
      <c r="B38" s="184"/>
      <c r="C38" s="184"/>
      <c r="D38" s="189"/>
      <c r="E38" s="187"/>
      <c r="F38" s="172"/>
      <c r="G38" s="175" t="s">
        <v>24</v>
      </c>
      <c r="H38" s="176"/>
      <c r="I38" s="177"/>
      <c r="J38" s="182"/>
      <c r="K38" s="176"/>
      <c r="L38" s="177"/>
      <c r="M38" s="182"/>
      <c r="N38" s="176"/>
      <c r="O38" s="177"/>
      <c r="P38" s="170"/>
      <c r="Q38" s="171"/>
      <c r="R38" s="172"/>
      <c r="S38" s="174"/>
      <c r="V38" s="71"/>
      <c r="W38" s="96"/>
      <c r="X38" s="96"/>
      <c r="Y38" s="69"/>
      <c r="Z38" s="69"/>
      <c r="AA38" s="69"/>
    </row>
    <row r="39" spans="1:27" ht="18" thickBot="1" x14ac:dyDescent="0.35">
      <c r="A39" s="185"/>
      <c r="B39" s="185"/>
      <c r="C39" s="185"/>
      <c r="D39" s="190"/>
      <c r="E39" s="70" t="s">
        <v>25</v>
      </c>
      <c r="F39" s="12" t="s">
        <v>30</v>
      </c>
      <c r="G39" s="77">
        <v>2561</v>
      </c>
      <c r="H39" s="77">
        <v>2562</v>
      </c>
      <c r="I39" s="77">
        <v>2563</v>
      </c>
      <c r="J39" s="77">
        <v>2561</v>
      </c>
      <c r="K39" s="77">
        <v>2562</v>
      </c>
      <c r="L39" s="77">
        <v>2563</v>
      </c>
      <c r="M39" s="77">
        <v>2561</v>
      </c>
      <c r="N39" s="77">
        <v>2562</v>
      </c>
      <c r="O39" s="77">
        <v>2563</v>
      </c>
      <c r="P39" s="77">
        <v>2561</v>
      </c>
      <c r="Q39" s="160">
        <v>2562</v>
      </c>
      <c r="R39" s="28">
        <v>2563</v>
      </c>
      <c r="S39" s="164"/>
      <c r="V39" s="81"/>
    </row>
    <row r="40" spans="1:27" s="1" customFormat="1" ht="15.75" x14ac:dyDescent="0.25">
      <c r="A40" s="14"/>
      <c r="B40" s="80" t="s">
        <v>1</v>
      </c>
      <c r="C40" s="17"/>
      <c r="E40" s="33"/>
      <c r="F40" s="3"/>
      <c r="G40" s="33"/>
      <c r="H40" s="33"/>
      <c r="I40" s="33"/>
      <c r="J40" s="33"/>
      <c r="K40" s="33"/>
      <c r="L40" s="151"/>
      <c r="M40" s="35"/>
      <c r="N40" s="35"/>
      <c r="O40" s="35"/>
      <c r="P40" s="33"/>
      <c r="Q40" s="159"/>
      <c r="R40" s="17"/>
      <c r="S40" s="155"/>
    </row>
    <row r="41" spans="1:27" s="1" customFormat="1" ht="15.75" x14ac:dyDescent="0.25">
      <c r="A41" s="78">
        <v>29</v>
      </c>
      <c r="B41" s="38" t="s">
        <v>68</v>
      </c>
      <c r="C41" s="32" t="s">
        <v>3</v>
      </c>
      <c r="D41" s="42">
        <v>1</v>
      </c>
      <c r="E41" s="43">
        <v>1</v>
      </c>
      <c r="F41" s="112">
        <f>11870*12</f>
        <v>142440</v>
      </c>
      <c r="G41" s="6">
        <v>1</v>
      </c>
      <c r="H41" s="6">
        <v>1</v>
      </c>
      <c r="I41" s="6">
        <v>1</v>
      </c>
      <c r="J41" s="6" t="s">
        <v>3</v>
      </c>
      <c r="K41" s="6" t="s">
        <v>3</v>
      </c>
      <c r="L41" s="16" t="s">
        <v>3</v>
      </c>
      <c r="M41" s="54">
        <v>5760</v>
      </c>
      <c r="N41" s="40">
        <v>6000</v>
      </c>
      <c r="O41" s="40">
        <v>6000</v>
      </c>
      <c r="P41" s="41">
        <f>F41+M41</f>
        <v>148200</v>
      </c>
      <c r="Q41" s="161">
        <f t="shared" ref="Q41:R43" si="4">P41+N41</f>
        <v>154200</v>
      </c>
      <c r="R41" s="41">
        <f t="shared" si="4"/>
        <v>160200</v>
      </c>
      <c r="S41" s="98">
        <v>-11870</v>
      </c>
      <c r="U41" s="92"/>
      <c r="V41" s="92"/>
      <c r="W41" s="37"/>
    </row>
    <row r="42" spans="1:27" s="1" customFormat="1" ht="19.5" x14ac:dyDescent="0.3">
      <c r="A42" s="78">
        <v>30</v>
      </c>
      <c r="B42" s="38" t="s">
        <v>69</v>
      </c>
      <c r="C42" s="32" t="s">
        <v>3</v>
      </c>
      <c r="D42" s="42">
        <v>1</v>
      </c>
      <c r="E42" s="43">
        <v>1</v>
      </c>
      <c r="F42" s="112">
        <f>12560*12</f>
        <v>150720</v>
      </c>
      <c r="G42" s="6">
        <v>1</v>
      </c>
      <c r="H42" s="6">
        <v>1</v>
      </c>
      <c r="I42" s="6">
        <v>1</v>
      </c>
      <c r="J42" s="6" t="s">
        <v>3</v>
      </c>
      <c r="K42" s="6" t="s">
        <v>3</v>
      </c>
      <c r="L42" s="16" t="s">
        <v>3</v>
      </c>
      <c r="M42" s="54">
        <v>6120</v>
      </c>
      <c r="N42" s="40">
        <v>6360</v>
      </c>
      <c r="O42" s="40">
        <v>6600</v>
      </c>
      <c r="P42" s="41">
        <f>F42+M42</f>
        <v>156840</v>
      </c>
      <c r="Q42" s="161">
        <f t="shared" si="4"/>
        <v>163200</v>
      </c>
      <c r="R42" s="41">
        <f t="shared" si="4"/>
        <v>169800</v>
      </c>
      <c r="S42" s="98">
        <v>-12560</v>
      </c>
      <c r="U42" s="37"/>
      <c r="V42" s="2"/>
      <c r="W42" s="37"/>
    </row>
    <row r="43" spans="1:27" s="1" customFormat="1" ht="15.75" x14ac:dyDescent="0.25">
      <c r="A43" s="78">
        <v>31</v>
      </c>
      <c r="B43" s="38" t="s">
        <v>70</v>
      </c>
      <c r="C43" s="32" t="s">
        <v>3</v>
      </c>
      <c r="D43" s="42">
        <v>1</v>
      </c>
      <c r="E43" s="43">
        <v>1</v>
      </c>
      <c r="F43" s="112">
        <f>9400*12</f>
        <v>112800</v>
      </c>
      <c r="G43" s="6">
        <v>1</v>
      </c>
      <c r="H43" s="6">
        <v>1</v>
      </c>
      <c r="I43" s="6">
        <v>1</v>
      </c>
      <c r="J43" s="6" t="s">
        <v>3</v>
      </c>
      <c r="K43" s="6" t="s">
        <v>3</v>
      </c>
      <c r="L43" s="16" t="s">
        <v>3</v>
      </c>
      <c r="M43" s="54">
        <v>4560</v>
      </c>
      <c r="N43" s="40">
        <v>4800</v>
      </c>
      <c r="O43" s="40">
        <v>4920</v>
      </c>
      <c r="P43" s="41">
        <f>F43+M43</f>
        <v>117360</v>
      </c>
      <c r="Q43" s="161">
        <f t="shared" si="4"/>
        <v>122160</v>
      </c>
      <c r="R43" s="41">
        <f t="shared" si="4"/>
        <v>127080</v>
      </c>
      <c r="S43" s="98">
        <v>-9400</v>
      </c>
      <c r="U43" s="92"/>
      <c r="V43" s="89"/>
      <c r="W43" s="37"/>
    </row>
    <row r="44" spans="1:27" s="1" customFormat="1" ht="18.75" x14ac:dyDescent="0.3">
      <c r="A44" s="78"/>
      <c r="B44" s="80" t="s">
        <v>17</v>
      </c>
      <c r="C44" s="17"/>
      <c r="D44" s="36"/>
      <c r="E44" s="36"/>
      <c r="F44" s="113"/>
      <c r="G44" s="36"/>
      <c r="H44" s="36"/>
      <c r="I44" s="36"/>
      <c r="J44" s="36"/>
      <c r="K44" s="36"/>
      <c r="L44" s="39"/>
      <c r="M44" s="55"/>
      <c r="N44" s="9"/>
      <c r="O44" s="9"/>
      <c r="P44" s="36"/>
      <c r="Q44" s="162"/>
      <c r="R44" s="36"/>
      <c r="S44" s="156"/>
      <c r="V44" s="141"/>
      <c r="W44" s="92"/>
    </row>
    <row r="45" spans="1:27" s="1" customFormat="1" ht="20.25" x14ac:dyDescent="0.3">
      <c r="A45" s="78">
        <v>32</v>
      </c>
      <c r="B45" s="38" t="s">
        <v>52</v>
      </c>
      <c r="C45" s="32" t="s">
        <v>40</v>
      </c>
      <c r="D45" s="43">
        <v>1</v>
      </c>
      <c r="E45" s="43" t="s">
        <v>3</v>
      </c>
      <c r="F45" s="112">
        <v>435600</v>
      </c>
      <c r="G45" s="6">
        <v>1</v>
      </c>
      <c r="H45" s="6">
        <v>1</v>
      </c>
      <c r="I45" s="6">
        <v>1</v>
      </c>
      <c r="J45" s="6" t="s">
        <v>3</v>
      </c>
      <c r="K45" s="6" t="s">
        <v>3</v>
      </c>
      <c r="L45" s="16" t="s">
        <v>3</v>
      </c>
      <c r="M45" s="54">
        <v>13620</v>
      </c>
      <c r="N45" s="40">
        <v>13620</v>
      </c>
      <c r="O45" s="40">
        <v>16320</v>
      </c>
      <c r="P45" s="41">
        <f>F45+M45</f>
        <v>449220</v>
      </c>
      <c r="Q45" s="161">
        <f>P45+N45</f>
        <v>462840</v>
      </c>
      <c r="R45" s="41">
        <f>Q45+O45</f>
        <v>479160</v>
      </c>
      <c r="S45" s="100" t="s">
        <v>81</v>
      </c>
      <c r="V45" s="102"/>
      <c r="W45" s="139"/>
    </row>
    <row r="46" spans="1:27" s="1" customFormat="1" ht="15.75" x14ac:dyDescent="0.25">
      <c r="A46" s="78">
        <v>33</v>
      </c>
      <c r="B46" s="38" t="s">
        <v>20</v>
      </c>
      <c r="C46" s="13" t="s">
        <v>45</v>
      </c>
      <c r="D46" s="43">
        <v>1</v>
      </c>
      <c r="E46" s="43">
        <v>1</v>
      </c>
      <c r="F46" s="58">
        <v>159420</v>
      </c>
      <c r="G46" s="6">
        <v>1</v>
      </c>
      <c r="H46" s="6">
        <v>1</v>
      </c>
      <c r="I46" s="6">
        <v>1</v>
      </c>
      <c r="J46" s="6" t="s">
        <v>3</v>
      </c>
      <c r="K46" s="6" t="s">
        <v>3</v>
      </c>
      <c r="L46" s="16" t="s">
        <v>3</v>
      </c>
      <c r="M46" s="56">
        <v>6120</v>
      </c>
      <c r="N46" s="56">
        <v>6000</v>
      </c>
      <c r="O46" s="7">
        <v>6360</v>
      </c>
      <c r="P46" s="34">
        <f>F46+M46</f>
        <v>165540</v>
      </c>
      <c r="Q46" s="143">
        <f>P46+N46</f>
        <v>171540</v>
      </c>
      <c r="R46" s="7">
        <f>Q46+O46</f>
        <v>177900</v>
      </c>
      <c r="S46" s="98">
        <v>-12220</v>
      </c>
      <c r="V46" s="146"/>
    </row>
    <row r="47" spans="1:27" s="1" customFormat="1" ht="20.25" x14ac:dyDescent="0.3">
      <c r="A47" s="78"/>
      <c r="B47" s="80" t="s">
        <v>1</v>
      </c>
      <c r="C47" s="17"/>
      <c r="D47" s="43"/>
      <c r="E47" s="43"/>
      <c r="F47" s="113"/>
      <c r="G47" s="36"/>
      <c r="H47" s="36"/>
      <c r="I47" s="36"/>
      <c r="J47" s="36"/>
      <c r="K47" s="36"/>
      <c r="L47" s="39"/>
      <c r="M47" s="55"/>
      <c r="N47" s="9"/>
      <c r="O47" s="9"/>
      <c r="P47" s="36"/>
      <c r="Q47" s="162"/>
      <c r="R47" s="36"/>
      <c r="S47" s="156"/>
      <c r="W47" s="140"/>
      <c r="X47" s="146"/>
    </row>
    <row r="48" spans="1:27" s="1" customFormat="1" ht="18.75" x14ac:dyDescent="0.3">
      <c r="A48" s="78">
        <v>34</v>
      </c>
      <c r="B48" s="38" t="s">
        <v>71</v>
      </c>
      <c r="C48" s="32" t="s">
        <v>3</v>
      </c>
      <c r="D48" s="42">
        <v>1</v>
      </c>
      <c r="E48" s="43">
        <v>1</v>
      </c>
      <c r="F48" s="112">
        <f>11690*12</f>
        <v>140280</v>
      </c>
      <c r="G48" s="6">
        <v>1</v>
      </c>
      <c r="H48" s="6">
        <v>1</v>
      </c>
      <c r="I48" s="6">
        <v>1</v>
      </c>
      <c r="J48" s="6" t="s">
        <v>3</v>
      </c>
      <c r="K48" s="6" t="s">
        <v>3</v>
      </c>
      <c r="L48" s="16" t="s">
        <v>3</v>
      </c>
      <c r="M48" s="56">
        <v>5640</v>
      </c>
      <c r="N48" s="56">
        <v>5880</v>
      </c>
      <c r="O48" s="56">
        <v>6120</v>
      </c>
      <c r="P48" s="54">
        <f>F48+M48</f>
        <v>145920</v>
      </c>
      <c r="Q48" s="109">
        <f>P48+N48</f>
        <v>151800</v>
      </c>
      <c r="R48" s="54">
        <f>Q48+O48</f>
        <v>157920</v>
      </c>
      <c r="S48" s="98">
        <v>-11690</v>
      </c>
      <c r="V48" s="146"/>
      <c r="W48" s="138"/>
    </row>
    <row r="49" spans="1:24" s="1" customFormat="1" ht="18.75" x14ac:dyDescent="0.3">
      <c r="A49" s="78">
        <v>35</v>
      </c>
      <c r="B49" s="38" t="s">
        <v>72</v>
      </c>
      <c r="C49" s="32" t="s">
        <v>3</v>
      </c>
      <c r="D49" s="42">
        <v>1</v>
      </c>
      <c r="E49" s="43">
        <v>1</v>
      </c>
      <c r="F49" s="112">
        <f>9870*12</f>
        <v>118440</v>
      </c>
      <c r="G49" s="6">
        <v>1</v>
      </c>
      <c r="H49" s="6">
        <v>1</v>
      </c>
      <c r="I49" s="6">
        <v>1</v>
      </c>
      <c r="J49" s="6" t="s">
        <v>3</v>
      </c>
      <c r="K49" s="6" t="s">
        <v>3</v>
      </c>
      <c r="L49" s="16" t="s">
        <v>3</v>
      </c>
      <c r="M49" s="54">
        <v>4800</v>
      </c>
      <c r="N49" s="40">
        <v>4920</v>
      </c>
      <c r="O49" s="40">
        <v>5160</v>
      </c>
      <c r="P49" s="41">
        <f>F49+M49</f>
        <v>123240</v>
      </c>
      <c r="Q49" s="161">
        <f>P49+N49</f>
        <v>128160</v>
      </c>
      <c r="R49" s="41">
        <f>Q49+O49</f>
        <v>133320</v>
      </c>
      <c r="S49" s="98">
        <v>-9870</v>
      </c>
      <c r="W49" s="141"/>
    </row>
    <row r="50" spans="1:24" s="1" customFormat="1" ht="18.75" x14ac:dyDescent="0.3">
      <c r="A50" s="78"/>
      <c r="B50" s="80" t="s">
        <v>33</v>
      </c>
      <c r="C50" s="17"/>
      <c r="D50" s="43"/>
      <c r="E50" s="43"/>
      <c r="F50" s="113"/>
      <c r="G50" s="36"/>
      <c r="H50" s="36"/>
      <c r="I50" s="36"/>
      <c r="J50" s="36"/>
      <c r="K50" s="36"/>
      <c r="L50" s="39"/>
      <c r="M50" s="9"/>
      <c r="N50" s="9"/>
      <c r="O50" s="9"/>
      <c r="P50" s="36"/>
      <c r="Q50" s="162"/>
      <c r="R50" s="36"/>
      <c r="S50" s="156"/>
      <c r="W50" s="138"/>
    </row>
    <row r="51" spans="1:24" s="1" customFormat="1" ht="15.75" x14ac:dyDescent="0.25">
      <c r="A51" s="78">
        <v>36</v>
      </c>
      <c r="B51" s="38" t="s">
        <v>46</v>
      </c>
      <c r="C51" s="32" t="s">
        <v>40</v>
      </c>
      <c r="D51" s="43">
        <v>1</v>
      </c>
      <c r="E51" s="43">
        <v>1</v>
      </c>
      <c r="F51" s="144">
        <v>404640</v>
      </c>
      <c r="G51" s="6">
        <v>1</v>
      </c>
      <c r="H51" s="6">
        <v>1</v>
      </c>
      <c r="I51" s="6">
        <v>1</v>
      </c>
      <c r="J51" s="6" t="s">
        <v>3</v>
      </c>
      <c r="K51" s="6" t="s">
        <v>3</v>
      </c>
      <c r="L51" s="16" t="s">
        <v>3</v>
      </c>
      <c r="M51" s="54">
        <v>13320</v>
      </c>
      <c r="N51" s="54">
        <v>13080</v>
      </c>
      <c r="O51" s="54">
        <v>13440</v>
      </c>
      <c r="P51" s="145">
        <f>F51+M51</f>
        <v>417960</v>
      </c>
      <c r="Q51" s="163">
        <f>P51+N51</f>
        <v>431040</v>
      </c>
      <c r="R51" s="145">
        <f>Q51+O51</f>
        <v>444480</v>
      </c>
      <c r="S51" s="98">
        <v>-29680</v>
      </c>
    </row>
    <row r="52" spans="1:24" s="1" customFormat="1" ht="18.75" x14ac:dyDescent="0.3">
      <c r="A52" s="78">
        <v>37</v>
      </c>
      <c r="B52" s="38" t="s">
        <v>21</v>
      </c>
      <c r="C52" s="6" t="s">
        <v>43</v>
      </c>
      <c r="D52" s="51">
        <v>1</v>
      </c>
      <c r="E52" s="6">
        <v>1</v>
      </c>
      <c r="F52" s="49">
        <v>199200</v>
      </c>
      <c r="G52" s="6">
        <v>1</v>
      </c>
      <c r="H52" s="6">
        <v>1</v>
      </c>
      <c r="I52" s="6">
        <v>1</v>
      </c>
      <c r="J52" s="6" t="s">
        <v>3</v>
      </c>
      <c r="K52" s="66" t="s">
        <v>84</v>
      </c>
      <c r="L52" s="101" t="s">
        <v>3</v>
      </c>
      <c r="M52" s="56">
        <v>8640</v>
      </c>
      <c r="N52" s="56">
        <v>7560</v>
      </c>
      <c r="O52" s="56">
        <v>7560</v>
      </c>
      <c r="P52" s="7">
        <f>F52+M52</f>
        <v>207840</v>
      </c>
      <c r="Q52" s="143">
        <f>P52+N52</f>
        <v>215400</v>
      </c>
      <c r="R52" s="7">
        <f>Q52+O52</f>
        <v>222960</v>
      </c>
      <c r="S52" s="100">
        <v>-16220</v>
      </c>
      <c r="W52" s="138"/>
    </row>
    <row r="53" spans="1:24" s="1" customFormat="1" ht="16.5" thickBot="1" x14ac:dyDescent="0.3">
      <c r="A53" s="78">
        <v>38</v>
      </c>
      <c r="B53" s="38" t="s">
        <v>66</v>
      </c>
      <c r="C53" s="6" t="s">
        <v>3</v>
      </c>
      <c r="D53" s="51">
        <v>1</v>
      </c>
      <c r="E53" s="44" t="s">
        <v>3</v>
      </c>
      <c r="F53" s="58">
        <v>108000</v>
      </c>
      <c r="G53" s="44" t="s">
        <v>3</v>
      </c>
      <c r="H53" s="44">
        <v>1</v>
      </c>
      <c r="I53" s="44">
        <v>1</v>
      </c>
      <c r="J53" s="44" t="s">
        <v>3</v>
      </c>
      <c r="K53" s="152" t="s">
        <v>79</v>
      </c>
      <c r="L53" s="153" t="s">
        <v>79</v>
      </c>
      <c r="M53" s="115">
        <v>0</v>
      </c>
      <c r="N53" s="115">
        <v>0</v>
      </c>
      <c r="O53" s="115">
        <v>0</v>
      </c>
      <c r="P53" s="148">
        <v>108000</v>
      </c>
      <c r="Q53" s="157">
        <v>108000</v>
      </c>
      <c r="R53" s="154">
        <v>108000</v>
      </c>
      <c r="S53" s="165" t="s">
        <v>80</v>
      </c>
    </row>
    <row r="54" spans="1:24" s="1" customFormat="1" ht="16.5" thickBot="1" x14ac:dyDescent="0.3">
      <c r="A54" s="121" t="s">
        <v>74</v>
      </c>
      <c r="B54" s="60" t="s">
        <v>2</v>
      </c>
      <c r="C54" s="28"/>
      <c r="D54" s="61">
        <v>49</v>
      </c>
      <c r="E54" s="61">
        <v>38</v>
      </c>
      <c r="F54" s="21">
        <v>8467500</v>
      </c>
      <c r="G54" s="61">
        <v>45</v>
      </c>
      <c r="H54" s="62">
        <v>49</v>
      </c>
      <c r="I54" s="61">
        <v>49</v>
      </c>
      <c r="J54" s="117" t="s">
        <v>73</v>
      </c>
      <c r="K54" s="118" t="s">
        <v>85</v>
      </c>
      <c r="L54" s="118" t="s">
        <v>85</v>
      </c>
      <c r="M54" s="63">
        <v>265980</v>
      </c>
      <c r="N54" s="63">
        <v>265380</v>
      </c>
      <c r="O54" s="64">
        <v>275040</v>
      </c>
      <c r="P54" s="63">
        <v>8733480</v>
      </c>
      <c r="Q54" s="64">
        <v>8998860</v>
      </c>
      <c r="R54" s="64">
        <v>9273900</v>
      </c>
      <c r="S54" s="158"/>
    </row>
    <row r="55" spans="1:24" s="1" customFormat="1" ht="16.5" thickBot="1" x14ac:dyDescent="0.3">
      <c r="A55" s="122" t="s">
        <v>75</v>
      </c>
      <c r="B55" s="18" t="s">
        <v>29</v>
      </c>
      <c r="C55" s="13"/>
      <c r="D55" s="19"/>
      <c r="E55" s="20"/>
      <c r="F55" s="93"/>
      <c r="G55" s="20"/>
      <c r="H55" s="19"/>
      <c r="I55" s="20"/>
      <c r="J55" s="19"/>
      <c r="K55" s="20"/>
      <c r="L55" s="19"/>
      <c r="M55" s="20"/>
      <c r="N55" s="83"/>
      <c r="O55" s="84"/>
      <c r="P55" s="120">
        <f>P54*20/100</f>
        <v>1746696</v>
      </c>
      <c r="Q55" s="120">
        <f>Q54*20/100</f>
        <v>1799772</v>
      </c>
      <c r="R55" s="120">
        <f>R54*20/100</f>
        <v>1854780</v>
      </c>
      <c r="S55" s="22"/>
      <c r="V55" s="92"/>
    </row>
    <row r="56" spans="1:24" s="1" customFormat="1" ht="16.5" thickBot="1" x14ac:dyDescent="0.3">
      <c r="A56" s="123" t="s">
        <v>76</v>
      </c>
      <c r="B56" s="27" t="s">
        <v>11</v>
      </c>
      <c r="C56" s="28" t="s">
        <v>37</v>
      </c>
      <c r="D56" s="29"/>
      <c r="E56" s="26"/>
      <c r="F56" s="30"/>
      <c r="G56" s="26"/>
      <c r="H56" s="29"/>
      <c r="I56" s="26"/>
      <c r="J56" s="29"/>
      <c r="K56" s="26"/>
      <c r="L56" s="29"/>
      <c r="M56" s="26"/>
      <c r="N56" s="86"/>
      <c r="O56" s="87"/>
      <c r="P56" s="120">
        <f>SUM(P54:P55)</f>
        <v>10480176</v>
      </c>
      <c r="Q56" s="120">
        <f>SUM(Q54:Q55)</f>
        <v>10798632</v>
      </c>
      <c r="R56" s="120">
        <f>SUM(R54:R55)</f>
        <v>11128680</v>
      </c>
      <c r="S56" s="23"/>
    </row>
    <row r="57" spans="1:24" s="1" customFormat="1" ht="16.5" thickBot="1" x14ac:dyDescent="0.3">
      <c r="A57" s="124" t="s">
        <v>77</v>
      </c>
      <c r="B57" s="26" t="s">
        <v>12</v>
      </c>
      <c r="C57" s="26"/>
      <c r="D57" s="26"/>
      <c r="E57" s="29"/>
      <c r="F57" s="26"/>
      <c r="G57" s="29"/>
      <c r="H57" s="26"/>
      <c r="I57" s="29"/>
      <c r="J57" s="26"/>
      <c r="K57" s="26"/>
      <c r="L57" s="29"/>
      <c r="M57" s="26"/>
      <c r="N57" s="85"/>
      <c r="O57" s="85"/>
      <c r="P57" s="91">
        <f>P56*100/31000000</f>
        <v>33.807019354838708</v>
      </c>
      <c r="Q57" s="91">
        <f>Q56*100/32000000</f>
        <v>33.745725</v>
      </c>
      <c r="R57" s="91">
        <f>R56*100/33500000</f>
        <v>33.21994029850746</v>
      </c>
      <c r="S57" s="31"/>
      <c r="V57" s="88"/>
    </row>
    <row r="60" spans="1:24" ht="15.75" x14ac:dyDescent="0.25">
      <c r="V60" s="89"/>
      <c r="W60" s="90"/>
      <c r="X60" s="69"/>
    </row>
    <row r="61" spans="1:24" x14ac:dyDescent="0.2">
      <c r="V61" s="69"/>
    </row>
    <row r="62" spans="1:24" x14ac:dyDescent="0.2">
      <c r="V62" s="90"/>
      <c r="W62" s="90"/>
      <c r="X62" s="69"/>
    </row>
    <row r="63" spans="1:24" x14ac:dyDescent="0.2">
      <c r="V63" s="69"/>
    </row>
  </sheetData>
  <mergeCells count="21">
    <mergeCell ref="P2:R3"/>
    <mergeCell ref="S2:S3"/>
    <mergeCell ref="G2:I3"/>
    <mergeCell ref="J2:L3"/>
    <mergeCell ref="M2:O3"/>
    <mergeCell ref="C2:C4"/>
    <mergeCell ref="A37:A39"/>
    <mergeCell ref="B37:B39"/>
    <mergeCell ref="C37:C39"/>
    <mergeCell ref="E37:F38"/>
    <mergeCell ref="A2:A4"/>
    <mergeCell ref="B2:B4"/>
    <mergeCell ref="E2:F3"/>
    <mergeCell ref="D37:D39"/>
    <mergeCell ref="D2:D4"/>
    <mergeCell ref="P37:R38"/>
    <mergeCell ref="S37:S38"/>
    <mergeCell ref="G38:I38"/>
    <mergeCell ref="G37:I37"/>
    <mergeCell ref="M37:O38"/>
    <mergeCell ref="J37:L38"/>
  </mergeCells>
  <pageMargins left="0.19685039370078741" right="0" top="0" bottom="0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ภาระคชจ.แท่ง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2019-10-17T04:36:19Z</cp:lastPrinted>
  <dcterms:created xsi:type="dcterms:W3CDTF">2014-08-07T02:21:22Z</dcterms:created>
  <dcterms:modified xsi:type="dcterms:W3CDTF">2020-06-23T07:51:31Z</dcterms:modified>
</cp:coreProperties>
</file>